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21075" windowHeight="8250"/>
  </bookViews>
  <sheets>
    <sheet name="Безб-30(7)_на утверждение" sheetId="4" r:id="rId1"/>
    <sheet name="Лист1" sheetId="1" r:id="rId2"/>
    <sheet name="Лист2" sheetId="2" r:id="rId3"/>
    <sheet name="Лист3" sheetId="3" r:id="rId4"/>
  </sheets>
  <definedNames>
    <definedName name="_xlnm.Print_Area" localSheetId="0">'Безб-30(7)_на утверждение'!$B$1:$F$63</definedName>
  </definedNames>
  <calcPr calcId="145621"/>
</workbook>
</file>

<file path=xl/calcChain.xml><?xml version="1.0" encoding="utf-8"?>
<calcChain xmlns="http://schemas.openxmlformats.org/spreadsheetml/2006/main">
  <c r="E22" i="4"/>
  <c r="E61" l="1"/>
  <c r="E56"/>
  <c r="H45"/>
  <c r="H44"/>
  <c r="E38"/>
  <c r="D38"/>
  <c r="I54" s="1"/>
  <c r="F37"/>
  <c r="F36"/>
  <c r="E36"/>
  <c r="F35"/>
  <c r="H34"/>
  <c r="F34"/>
  <c r="E34"/>
  <c r="F33"/>
  <c r="E32"/>
  <c r="D32"/>
  <c r="F32" s="1"/>
  <c r="H32" s="1"/>
  <c r="F31"/>
  <c r="F30"/>
  <c r="E29"/>
  <c r="D29"/>
  <c r="F29" s="1"/>
  <c r="F27"/>
  <c r="E26"/>
  <c r="F26" s="1"/>
  <c r="F25"/>
  <c r="D23"/>
  <c r="D21" s="1"/>
  <c r="F22"/>
  <c r="F20"/>
  <c r="H20" s="1"/>
  <c r="F19"/>
  <c r="F18"/>
  <c r="H18" s="1"/>
  <c r="F17"/>
  <c r="F16"/>
  <c r="F15" s="1"/>
  <c r="E15"/>
  <c r="D15"/>
  <c r="D50" s="1"/>
  <c r="D53" s="1"/>
  <c r="H12"/>
  <c r="H19" s="1"/>
  <c r="D10"/>
  <c r="H15" l="1"/>
  <c r="H16"/>
  <c r="E24"/>
  <c r="H17"/>
  <c r="F38"/>
  <c r="F24" l="1"/>
  <c r="F23" s="1"/>
  <c r="F21" s="1"/>
  <c r="F50" s="1"/>
  <c r="E23"/>
  <c r="E21" s="1"/>
  <c r="E50" l="1"/>
  <c r="I53"/>
</calcChain>
</file>

<file path=xl/sharedStrings.xml><?xml version="1.0" encoding="utf-8"?>
<sst xmlns="http://schemas.openxmlformats.org/spreadsheetml/2006/main" count="104" uniqueCount="79">
  <si>
    <t>ООО Управляющая Компания Многопрофильная «Новый город» 
Юридический адрес: 664050, г. Иркутск, ул. Дыбовского, д.8/8
ИНН 3811142410 КПП 381101001
ОГРН 1103850026136
р/счет 40702810018350068954
Байкальский банк СБ РФ г. Иркутск
к/счет 30101810900000000607
БИК 042520607
Тел. (3952) 48-59-82, (3952) 48-59-53
Электронная почта: office@ng-ukom.ru</t>
  </si>
  <si>
    <t>на сайте ОТЧЕТ ЗА 2015г. ОТСУТСТВУЕТ ! ! !</t>
  </si>
  <si>
    <t xml:space="preserve">Отчет </t>
  </si>
  <si>
    <t xml:space="preserve">о расходовании денежных средств МКД по адресу: </t>
  </si>
  <si>
    <r>
      <t xml:space="preserve">в т.ч. неверное сторно 
(бухг. ПЕТРЕНКО Т.Н.)
 по взаимозачетам
= </t>
    </r>
    <r>
      <rPr>
        <b/>
        <u/>
        <sz val="13"/>
        <color rgb="FFFF0000"/>
        <rFont val="Arial"/>
        <family val="2"/>
        <charset val="204"/>
      </rPr>
      <t>185 348,66 р.</t>
    </r>
    <r>
      <rPr>
        <b/>
        <u/>
        <sz val="12"/>
        <color rgb="FFFF0000"/>
        <rFont val="Arial"/>
        <family val="2"/>
        <charset val="204"/>
      </rPr>
      <t xml:space="preserve"> !!!!</t>
    </r>
  </si>
  <si>
    <r>
      <rPr>
        <b/>
        <i/>
        <sz val="16"/>
        <rFont val="Times New Roman"/>
        <family val="1"/>
        <charset val="204"/>
      </rPr>
      <t>г. Иркутск,</t>
    </r>
    <r>
      <rPr>
        <b/>
        <i/>
        <sz val="16"/>
        <color rgb="FFFF0000"/>
        <rFont val="Times New Roman"/>
        <family val="1"/>
        <charset val="204"/>
      </rPr>
      <t xml:space="preserve"> ул. Безбокова, дом 30/7.</t>
    </r>
  </si>
  <si>
    <t>с 01.01.2016г по 31.12.2016г</t>
  </si>
  <si>
    <t>руб.</t>
  </si>
  <si>
    <t>Вид услуги</t>
  </si>
  <si>
    <t>начислено, руб.</t>
  </si>
  <si>
    <t>затраты, руб.</t>
  </si>
  <si>
    <t>(+) экономия 
(-) - убыток</t>
  </si>
  <si>
    <t>РАЗНИЦА</t>
  </si>
  <si>
    <t>4=2-3</t>
  </si>
  <si>
    <t xml:space="preserve">Общая площадь многоквартирного дома, кв.м </t>
  </si>
  <si>
    <t>в том числе:</t>
  </si>
  <si>
    <t xml:space="preserve">Площадь жилых помещений (квартиры), кв.м             </t>
  </si>
  <si>
    <t>S=</t>
  </si>
  <si>
    <t xml:space="preserve">Площадь нежилых помещений (офисы), кв.м   </t>
  </si>
  <si>
    <t>Площадь мест общего пользования (МОП), кв.м</t>
  </si>
  <si>
    <t>руб / кв.м :</t>
  </si>
  <si>
    <r>
      <t xml:space="preserve">КОММУНАЛЬНЫЕ УСЛУГИ </t>
    </r>
    <r>
      <rPr>
        <b/>
        <i/>
        <u/>
        <sz val="14"/>
        <rFont val="Times New Roman"/>
        <family val="1"/>
        <charset val="204"/>
      </rPr>
      <t>за 2016г.</t>
    </r>
    <r>
      <rPr>
        <b/>
        <i/>
        <sz val="14"/>
        <rFont val="Times New Roman"/>
        <family val="1"/>
        <charset val="204"/>
      </rPr>
      <t>:</t>
    </r>
  </si>
  <si>
    <t>Отопление</t>
  </si>
  <si>
    <t>Горячее водоснабжение</t>
  </si>
  <si>
    <t>Холодное водоснабжение</t>
  </si>
  <si>
    <t>Водоотведение</t>
  </si>
  <si>
    <t>Электрическая энергия</t>
  </si>
  <si>
    <r>
      <t xml:space="preserve">СОДЕРЖАНИЕ ОБЩЕГО ИМУЩЕСТВА
И УПРАВЛЕНИЕ </t>
    </r>
    <r>
      <rPr>
        <b/>
        <i/>
        <u/>
        <sz val="14"/>
        <rFont val="Times New Roman"/>
        <family val="1"/>
        <charset val="204"/>
      </rPr>
      <t>за 2016г.</t>
    </r>
    <r>
      <rPr>
        <b/>
        <i/>
        <sz val="14"/>
        <rFont val="Times New Roman"/>
        <family val="1"/>
        <charset val="204"/>
      </rPr>
      <t>:</t>
    </r>
  </si>
  <si>
    <t>1.</t>
  </si>
  <si>
    <t>Управление многоквартирным домом</t>
  </si>
  <si>
    <t>2.</t>
  </si>
  <si>
    <t>Содержание общего имущества</t>
  </si>
  <si>
    <t>2.1.</t>
  </si>
  <si>
    <t>Обслуживание инженерных сетей многоквартирного дома</t>
  </si>
  <si>
    <t>-</t>
  </si>
  <si>
    <t>обслуживание инженерных сетей (оплата труда)</t>
  </si>
  <si>
    <t>техническое обслуживание системы пожарной и радиоохранной сигнализации</t>
  </si>
  <si>
    <t>техническое обслуживание системы радиоохранной сигнализации</t>
  </si>
  <si>
    <t xml:space="preserve"> -</t>
  </si>
  <si>
    <t>Подключение к системе АСКУТЭ</t>
  </si>
  <si>
    <t>техническое обслуживание лифтового хозяйства, страхование лифтов</t>
  </si>
  <si>
    <t>техническое обслуживание и ремонт повысительных насосных станций холодного водоснабжения</t>
  </si>
  <si>
    <t>техническое обслуживание водомерного узла</t>
  </si>
  <si>
    <t>техническое обслуживание, биллинговое сопровождение, снятие показаний с индивидуального теплового пункта</t>
  </si>
  <si>
    <t>аварийно- диспетчерское сопровождение</t>
  </si>
  <si>
    <t>2.2.</t>
  </si>
  <si>
    <t>Уборка МОП и территории</t>
  </si>
  <si>
    <t>уборка мест общего пользования, руб.</t>
  </si>
  <si>
    <t xml:space="preserve">уборка придомовой территории, руб. </t>
  </si>
  <si>
    <t>3.</t>
  </si>
  <si>
    <t>вывоз ТБО (ТКО)  и содержание контейнерной площадки</t>
  </si>
  <si>
    <r>
      <t xml:space="preserve">ТЕКУЩИЙ РЕМОНТ МОП 
И ДОПОЛНИТЕЛЬНЫЕ УСЛУГИ </t>
    </r>
    <r>
      <rPr>
        <b/>
        <i/>
        <u/>
        <sz val="14"/>
        <color theme="1"/>
        <rFont val="Times New Roman"/>
        <family val="1"/>
        <charset val="204"/>
      </rPr>
      <t>за 2016г.</t>
    </r>
    <r>
      <rPr>
        <b/>
        <i/>
        <sz val="14"/>
        <color theme="1"/>
        <rFont val="Times New Roman"/>
        <family val="1"/>
        <charset val="204"/>
      </rPr>
      <t>:</t>
    </r>
  </si>
  <si>
    <t>Текущий ремонт</t>
  </si>
  <si>
    <t>Диспетчеризация лифтов</t>
  </si>
  <si>
    <t>Ремонтно-отделочные работы</t>
  </si>
  <si>
    <t>Электромонтажные работы</t>
  </si>
  <si>
    <t>Сантехнические работы</t>
  </si>
  <si>
    <t>Приобретение искусственной сосны</t>
  </si>
  <si>
    <t>Установка системы видеонаблюдения</t>
  </si>
  <si>
    <t>Модернизация системы пожарной сигнализации</t>
  </si>
  <si>
    <t>Монтажные работы и подключение охранной сигнализации</t>
  </si>
  <si>
    <t>Монтаж прибора для удаленного контроля за системой пожарной сигнализации</t>
  </si>
  <si>
    <t>Замена аккумулятора</t>
  </si>
  <si>
    <t>Итого за 2016 год</t>
  </si>
  <si>
    <t>Задолженность собственников на 01.01.2016г.</t>
  </si>
  <si>
    <t>Задолженность собственников на 01.01.2017г.</t>
  </si>
  <si>
    <t>без Ком.услуг:</t>
  </si>
  <si>
    <t>Собираемость, %</t>
  </si>
  <si>
    <r>
      <t xml:space="preserve">затраты с </t>
    </r>
    <r>
      <rPr>
        <b/>
        <sz val="16"/>
        <color theme="1"/>
        <rFont val="Calibri"/>
        <family val="2"/>
        <charset val="204"/>
        <scheme val="minor"/>
      </rPr>
      <t>Упр.</t>
    </r>
  </si>
  <si>
    <t>Статья "Текущий ремонт и дополнительные услуги":</t>
  </si>
  <si>
    <t>начислено</t>
  </si>
  <si>
    <r>
      <t xml:space="preserve">Остаток средств на 01.01.2016 год, руб. </t>
    </r>
    <r>
      <rPr>
        <b/>
        <sz val="14"/>
        <color rgb="FFFF0000"/>
        <rFont val="Times New Roman"/>
        <family val="1"/>
        <charset val="204"/>
      </rPr>
      <t xml:space="preserve">                                                             </t>
    </r>
  </si>
  <si>
    <t>Остаток средств на 01.01.2017г., руб.</t>
  </si>
  <si>
    <t>Статья "Доходы от сдачи в аренду МОП":</t>
  </si>
  <si>
    <t xml:space="preserve">Остаток средств от сдачи в аренду МОП на 01.01.2016г, руб. </t>
  </si>
  <si>
    <t>Поступило средств от сдачи в аренду МОП в 2016 году, руб.</t>
  </si>
  <si>
    <t>Использование средств от сдачи в аренду МОП за 2016 год, руб.</t>
  </si>
  <si>
    <t>4.</t>
  </si>
  <si>
    <t>Остаток средств от сдачи в аренду МОП на 01.01.2017г, руб.</t>
  </si>
</sst>
</file>

<file path=xl/styles.xml><?xml version="1.0" encoding="utf-8"?>
<styleSheet xmlns="http://schemas.openxmlformats.org/spreadsheetml/2006/main">
  <fonts count="6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"/>
      <family val="2"/>
      <charset val="204"/>
    </font>
    <font>
      <b/>
      <u/>
      <sz val="13"/>
      <color rgb="FFFF0000"/>
      <name val="Arial"/>
      <family val="2"/>
      <charset val="204"/>
    </font>
    <font>
      <b/>
      <u/>
      <sz val="12"/>
      <color rgb="FFFF0000"/>
      <name val="Arial"/>
      <family val="2"/>
      <charset val="204"/>
    </font>
    <font>
      <b/>
      <i/>
      <sz val="16"/>
      <color rgb="FFFF000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3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A0A0A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13" fillId="0" borderId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5" fillId="10" borderId="33" applyNumberFormat="0" applyAlignment="0" applyProtection="0"/>
    <xf numFmtId="0" fontId="46" fillId="23" borderId="34" applyNumberFormat="0" applyAlignment="0" applyProtection="0"/>
    <xf numFmtId="0" fontId="47" fillId="23" borderId="33" applyNumberFormat="0" applyAlignment="0" applyProtection="0"/>
    <xf numFmtId="0" fontId="48" fillId="0" borderId="35" applyNumberFormat="0" applyFill="0" applyAlignment="0" applyProtection="0"/>
    <xf numFmtId="0" fontId="49" fillId="0" borderId="36" applyNumberFormat="0" applyFill="0" applyAlignment="0" applyProtection="0"/>
    <xf numFmtId="0" fontId="50" fillId="0" borderId="3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2" fillId="24" borderId="39" applyNumberFormat="0" applyAlignment="0" applyProtection="0"/>
    <xf numFmtId="0" fontId="53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26" borderId="40" applyNumberFormat="0" applyFont="0" applyAlignment="0" applyProtection="0"/>
    <xf numFmtId="0" fontId="57" fillId="0" borderId="41" applyNumberFormat="0" applyFill="0" applyAlignment="0" applyProtection="0"/>
    <xf numFmtId="0" fontId="58" fillId="0" borderId="0" applyNumberFormat="0" applyFill="0" applyBorder="0" applyAlignment="0" applyProtection="0"/>
    <xf numFmtId="0" fontId="59" fillId="7" borderId="0" applyNumberFormat="0" applyBorder="0" applyAlignment="0" applyProtection="0"/>
  </cellStyleXfs>
  <cellXfs count="188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/>
    </xf>
    <xf numFmtId="4" fontId="18" fillId="0" borderId="0" xfId="0" applyNumberFormat="1" applyFont="1" applyAlignment="1">
      <alignment horizontal="left"/>
    </xf>
    <xf numFmtId="0" fontId="1" fillId="0" borderId="0" xfId="0" applyFont="1"/>
    <xf numFmtId="0" fontId="18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" fontId="19" fillId="2" borderId="13" xfId="1" applyNumberFormat="1" applyFont="1" applyFill="1" applyBorder="1" applyAlignment="1">
      <alignment horizontal="center" vertical="center" wrapText="1"/>
    </xf>
    <xf numFmtId="4" fontId="19" fillId="2" borderId="14" xfId="1" applyNumberFormat="1" applyFont="1" applyFill="1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4" fontId="15" fillId="0" borderId="7" xfId="1" applyNumberFormat="1" applyFont="1" applyFill="1" applyBorder="1" applyAlignment="1">
      <alignment horizontal="right" vertical="center" wrapText="1"/>
    </xf>
    <xf numFmtId="4" fontId="15" fillId="0" borderId="8" xfId="1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horizontal="left"/>
    </xf>
    <xf numFmtId="4" fontId="0" fillId="0" borderId="0" xfId="0" applyNumberFormat="1" applyFont="1" applyAlignment="1">
      <alignment vertical="center"/>
    </xf>
    <xf numFmtId="4" fontId="21" fillId="2" borderId="4" xfId="0" applyNumberFormat="1" applyFont="1" applyFill="1" applyBorder="1" applyAlignment="1">
      <alignment horizontal="center" vertical="center" wrapText="1"/>
    </xf>
    <xf numFmtId="4" fontId="21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22" fillId="0" borderId="7" xfId="0" applyFont="1" applyBorder="1" applyAlignment="1">
      <alignment vertical="center" wrapText="1"/>
    </xf>
    <xf numFmtId="4" fontId="22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22" fillId="0" borderId="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9" fillId="0" borderId="6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4" fontId="21" fillId="0" borderId="7" xfId="0" applyNumberFormat="1" applyFont="1" applyFill="1" applyBorder="1" applyAlignment="1">
      <alignment horizontal="right" vertical="center" wrapText="1"/>
    </xf>
    <xf numFmtId="4" fontId="21" fillId="0" borderId="8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vertical="center" wrapText="1"/>
    </xf>
    <xf numFmtId="4" fontId="26" fillId="0" borderId="7" xfId="0" applyNumberFormat="1" applyFont="1" applyFill="1" applyBorder="1" applyAlignment="1">
      <alignment horizontal="right" vertical="center" wrapText="1"/>
    </xf>
    <xf numFmtId="4" fontId="25" fillId="0" borderId="7" xfId="0" applyNumberFormat="1" applyFont="1" applyFill="1" applyBorder="1" applyAlignment="1">
      <alignment horizontal="right" vertical="center" wrapText="1"/>
    </xf>
    <xf numFmtId="4" fontId="26" fillId="0" borderId="8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right" vertical="center"/>
    </xf>
    <xf numFmtId="0" fontId="21" fillId="0" borderId="16" xfId="0" applyFont="1" applyBorder="1" applyAlignment="1">
      <alignment horizontal="left" vertical="center" wrapText="1"/>
    </xf>
    <xf numFmtId="4" fontId="27" fillId="0" borderId="16" xfId="0" applyNumberFormat="1" applyFont="1" applyBorder="1" applyAlignment="1">
      <alignment vertical="center" wrapText="1"/>
    </xf>
    <xf numFmtId="4" fontId="27" fillId="0" borderId="16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6" fillId="0" borderId="7" xfId="0" applyNumberFormat="1" applyFont="1" applyBorder="1" applyAlignment="1">
      <alignment vertical="center" wrapText="1"/>
    </xf>
    <xf numFmtId="0" fontId="23" fillId="0" borderId="0" xfId="0" applyFont="1"/>
    <xf numFmtId="4" fontId="28" fillId="0" borderId="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25" fillId="0" borderId="7" xfId="0" applyFont="1" applyFill="1" applyBorder="1" applyAlignment="1">
      <alignment vertical="center" wrapText="1"/>
    </xf>
    <xf numFmtId="0" fontId="29" fillId="0" borderId="0" xfId="0" applyFont="1"/>
    <xf numFmtId="0" fontId="30" fillId="0" borderId="0" xfId="0" applyFont="1" applyAlignment="1">
      <alignment vertical="center"/>
    </xf>
    <xf numFmtId="4" fontId="18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" fontId="26" fillId="0" borderId="7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6" fillId="0" borderId="7" xfId="0" applyFont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vertical="center"/>
    </xf>
    <xf numFmtId="4" fontId="28" fillId="0" borderId="7" xfId="0" applyNumberFormat="1" applyFont="1" applyFill="1" applyBorder="1" applyAlignment="1">
      <alignment vertical="center" wrapText="1"/>
    </xf>
    <xf numFmtId="0" fontId="32" fillId="0" borderId="0" xfId="0" applyFont="1"/>
    <xf numFmtId="16" fontId="14" fillId="0" borderId="15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0" xfId="0" applyFont="1"/>
    <xf numFmtId="0" fontId="19" fillId="0" borderId="6" xfId="0" applyFont="1" applyFill="1" applyBorder="1" applyAlignment="1">
      <alignment horizontal="right" vertical="center"/>
    </xf>
    <xf numFmtId="0" fontId="21" fillId="0" borderId="7" xfId="0" applyFont="1" applyBorder="1" applyAlignment="1">
      <alignment horizontal="left" vertical="center" wrapText="1"/>
    </xf>
    <xf numFmtId="4" fontId="27" fillId="0" borderId="7" xfId="0" applyNumberFormat="1" applyFont="1" applyBorder="1" applyAlignment="1">
      <alignment horizontal="right" vertical="center" wrapText="1"/>
    </xf>
    <xf numFmtId="4" fontId="27" fillId="0" borderId="7" xfId="0" applyNumberFormat="1" applyFont="1" applyFill="1" applyBorder="1" applyAlignment="1">
      <alignment horizontal="right" vertical="center" wrapText="1"/>
    </xf>
    <xf numFmtId="4" fontId="27" fillId="0" borderId="8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left" vertical="center"/>
    </xf>
    <xf numFmtId="2" fontId="19" fillId="0" borderId="7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Border="1" applyAlignment="1">
      <alignment vertical="center" wrapText="1"/>
    </xf>
    <xf numFmtId="4" fontId="27" fillId="0" borderId="8" xfId="0" applyNumberFormat="1" applyFont="1" applyBorder="1" applyAlignment="1">
      <alignment horizontal="right" vertical="center" wrapText="1"/>
    </xf>
    <xf numFmtId="4" fontId="18" fillId="0" borderId="0" xfId="0" applyNumberFormat="1" applyFont="1" applyAlignment="1">
      <alignment horizontal="left" vertical="top"/>
    </xf>
    <xf numFmtId="0" fontId="34" fillId="0" borderId="0" xfId="0" applyFont="1" applyAlignment="1">
      <alignment vertical="top"/>
    </xf>
    <xf numFmtId="0" fontId="35" fillId="0" borderId="0" xfId="0" applyFont="1"/>
    <xf numFmtId="0" fontId="19" fillId="0" borderId="9" xfId="0" applyFont="1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4" fontId="27" fillId="0" borderId="11" xfId="0" applyNumberFormat="1" applyFont="1" applyFill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top"/>
    </xf>
    <xf numFmtId="0" fontId="4" fillId="0" borderId="0" xfId="0" applyFont="1" applyAlignment="1"/>
    <xf numFmtId="4" fontId="4" fillId="4" borderId="7" xfId="0" applyNumberFormat="1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4" fontId="39" fillId="0" borderId="0" xfId="0" applyNumberFormat="1" applyFont="1" applyFill="1" applyBorder="1" applyAlignment="1">
      <alignment horizontal="right"/>
    </xf>
    <xf numFmtId="4" fontId="37" fillId="0" borderId="0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right" vertical="center"/>
    </xf>
    <xf numFmtId="4" fontId="22" fillId="0" borderId="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/>
    <xf numFmtId="0" fontId="42" fillId="0" borderId="25" xfId="0" applyFont="1" applyBorder="1" applyAlignment="1"/>
    <xf numFmtId="4" fontId="37" fillId="0" borderId="25" xfId="0" applyNumberFormat="1" applyFont="1" applyFill="1" applyBorder="1" applyAlignment="1"/>
    <xf numFmtId="0" fontId="4" fillId="0" borderId="0" xfId="0" applyFont="1" applyFill="1" applyBorder="1" applyAlignment="1"/>
    <xf numFmtId="4" fontId="22" fillId="0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" fontId="22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40" fillId="0" borderId="0" xfId="0" applyFont="1" applyFill="1" applyBorder="1" applyAlignment="1">
      <alignment horizontal="right" vertical="top"/>
    </xf>
    <xf numFmtId="0" fontId="40" fillId="0" borderId="0" xfId="0" applyFont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0" fillId="0" borderId="0" xfId="0" applyFont="1"/>
    <xf numFmtId="0" fontId="5" fillId="0" borderId="0" xfId="0" applyFont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horizontal="left" vertical="center"/>
    </xf>
    <xf numFmtId="4" fontId="15" fillId="0" borderId="7" xfId="1" applyNumberFormat="1" applyFont="1" applyFill="1" applyBorder="1" applyAlignment="1">
      <alignment horizontal="center" vertical="center" wrapText="1"/>
    </xf>
    <xf numFmtId="4" fontId="15" fillId="0" borderId="8" xfId="1" applyNumberFormat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4" fontId="14" fillId="0" borderId="7" xfId="1" applyNumberFormat="1" applyFont="1" applyFill="1" applyBorder="1" applyAlignment="1">
      <alignment horizontal="center" vertical="center" wrapText="1"/>
    </xf>
    <xf numFmtId="4" fontId="14" fillId="0" borderId="8" xfId="1" applyNumberFormat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left" vertical="center"/>
    </xf>
    <xf numFmtId="0" fontId="15" fillId="0" borderId="10" xfId="1" applyFont="1" applyFill="1" applyBorder="1" applyAlignment="1">
      <alignment horizontal="left" vertical="center"/>
    </xf>
    <xf numFmtId="4" fontId="15" fillId="0" borderId="10" xfId="1" applyNumberFormat="1" applyFont="1" applyFill="1" applyBorder="1" applyAlignment="1">
      <alignment horizontal="center" vertical="center" wrapText="1"/>
    </xf>
    <xf numFmtId="4" fontId="15" fillId="0" borderId="11" xfId="1" applyNumberFormat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/>
    </xf>
    <xf numFmtId="0" fontId="19" fillId="2" borderId="13" xfId="1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left" vertical="center"/>
    </xf>
    <xf numFmtId="0" fontId="14" fillId="0" borderId="6" xfId="1" applyFont="1" applyFill="1" applyBorder="1" applyAlignment="1">
      <alignment vertical="justify" wrapText="1"/>
    </xf>
    <xf numFmtId="0" fontId="14" fillId="0" borderId="7" xfId="1" applyFont="1" applyFill="1" applyBorder="1" applyAlignment="1">
      <alignment vertical="justify" wrapText="1"/>
    </xf>
    <xf numFmtId="0" fontId="19" fillId="2" borderId="3" xfId="0" applyFont="1" applyFill="1" applyBorder="1" applyAlignment="1">
      <alignment horizontal="center" vertical="justify" wrapText="1"/>
    </xf>
    <xf numFmtId="0" fontId="19" fillId="2" borderId="4" xfId="0" applyFont="1" applyFill="1" applyBorder="1" applyAlignment="1">
      <alignment horizontal="center" vertical="justify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2" fontId="36" fillId="0" borderId="18" xfId="0" applyNumberFormat="1" applyFont="1" applyFill="1" applyBorder="1" applyAlignment="1">
      <alignment horizontal="center" vertical="center" wrapText="1"/>
    </xf>
    <xf numFmtId="2" fontId="36" fillId="0" borderId="19" xfId="0" applyNumberFormat="1" applyFont="1" applyFill="1" applyBorder="1" applyAlignment="1">
      <alignment horizontal="center" vertical="center" wrapText="1"/>
    </xf>
    <xf numFmtId="2" fontId="36" fillId="0" borderId="20" xfId="0" applyNumberFormat="1" applyFont="1" applyFill="1" applyBorder="1" applyAlignment="1">
      <alignment horizontal="center" vertical="center" wrapText="1"/>
    </xf>
    <xf numFmtId="2" fontId="36" fillId="0" borderId="21" xfId="0" applyNumberFormat="1" applyFont="1" applyFill="1" applyBorder="1" applyAlignment="1">
      <alignment horizontal="center" vertical="center" wrapText="1"/>
    </xf>
    <xf numFmtId="4" fontId="37" fillId="0" borderId="22" xfId="0" applyNumberFormat="1" applyFont="1" applyBorder="1" applyAlignment="1">
      <alignment horizontal="center" vertical="center" wrapText="1"/>
    </xf>
    <xf numFmtId="4" fontId="37" fillId="0" borderId="23" xfId="0" applyNumberFormat="1" applyFont="1" applyBorder="1" applyAlignment="1">
      <alignment horizontal="center" vertical="center" wrapText="1"/>
    </xf>
    <xf numFmtId="4" fontId="37" fillId="0" borderId="24" xfId="0" applyNumberFormat="1" applyFont="1" applyBorder="1" applyAlignment="1">
      <alignment horizontal="center" vertical="center" wrapText="1"/>
    </xf>
    <xf numFmtId="2" fontId="36" fillId="2" borderId="20" xfId="0" applyNumberFormat="1" applyFont="1" applyFill="1" applyBorder="1" applyAlignment="1">
      <alignment horizontal="center" vertical="center" wrapText="1"/>
    </xf>
    <xf numFmtId="2" fontId="36" fillId="2" borderId="21" xfId="0" applyNumberFormat="1" applyFont="1" applyFill="1" applyBorder="1" applyAlignment="1">
      <alignment horizontal="center" vertical="center" wrapText="1"/>
    </xf>
    <xf numFmtId="4" fontId="37" fillId="2" borderId="22" xfId="0" applyNumberFormat="1" applyFont="1" applyFill="1" applyBorder="1" applyAlignment="1">
      <alignment horizontal="center" vertical="center" wrapText="1"/>
    </xf>
    <xf numFmtId="4" fontId="37" fillId="2" borderId="23" xfId="0" applyNumberFormat="1" applyFont="1" applyFill="1" applyBorder="1" applyAlignment="1">
      <alignment horizontal="center" vertical="center" wrapText="1"/>
    </xf>
    <xf numFmtId="4" fontId="37" fillId="2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36" fillId="0" borderId="26" xfId="0" applyNumberFormat="1" applyFont="1" applyFill="1" applyBorder="1" applyAlignment="1">
      <alignment horizontal="center" vertical="center" wrapText="1"/>
    </xf>
    <xf numFmtId="2" fontId="36" fillId="0" borderId="27" xfId="0" applyNumberFormat="1" applyFont="1" applyFill="1" applyBorder="1" applyAlignment="1">
      <alignment horizontal="center" vertical="center" wrapText="1"/>
    </xf>
    <xf numFmtId="9" fontId="37" fillId="0" borderId="28" xfId="0" applyNumberFormat="1" applyFont="1" applyBorder="1" applyAlignment="1">
      <alignment horizontal="center" vertical="center" wrapText="1"/>
    </xf>
    <xf numFmtId="9" fontId="37" fillId="0" borderId="29" xfId="0" applyNumberFormat="1" applyFont="1" applyBorder="1" applyAlignment="1">
      <alignment horizontal="center" vertical="center" wrapText="1"/>
    </xf>
    <xf numFmtId="9" fontId="37" fillId="0" borderId="30" xfId="0" applyNumberFormat="1" applyFont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left"/>
    </xf>
    <xf numFmtId="0" fontId="40" fillId="0" borderId="22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left"/>
    </xf>
    <xf numFmtId="0" fontId="40" fillId="0" borderId="32" xfId="0" applyFont="1" applyBorder="1" applyAlignment="1">
      <alignment horizontal="left" vertical="center" wrapText="1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92"/>
  <sheetViews>
    <sheetView tabSelected="1" zoomScale="70" zoomScaleNormal="70" workbookViewId="0">
      <selection activeCell="K69" sqref="A62:K69"/>
    </sheetView>
  </sheetViews>
  <sheetFormatPr defaultRowHeight="18.75"/>
  <cols>
    <col min="1" max="1" width="13.140625" style="1" customWidth="1"/>
    <col min="2" max="2" width="4.85546875" style="5" customWidth="1"/>
    <col min="3" max="3" width="78" style="5" customWidth="1"/>
    <col min="4" max="6" width="26.42578125" style="5" customWidth="1"/>
    <col min="7" max="7" width="8.5703125" style="1" hidden="1" customWidth="1"/>
    <col min="8" max="8" width="20.85546875" style="2" hidden="1" customWidth="1"/>
    <col min="9" max="10" width="21" style="3" hidden="1" customWidth="1"/>
    <col min="11" max="16384" width="9.140625" style="1"/>
  </cols>
  <sheetData>
    <row r="1" spans="1:10" ht="160.5" customHeight="1" thickBot="1">
      <c r="B1" s="131" t="s">
        <v>0</v>
      </c>
      <c r="C1" s="131"/>
      <c r="D1" s="131"/>
      <c r="E1" s="131"/>
      <c r="F1" s="131"/>
    </row>
    <row r="2" spans="1:10" ht="22.5" customHeight="1" thickTop="1">
      <c r="A2" s="4"/>
      <c r="C2" s="6"/>
      <c r="F2" s="1"/>
      <c r="G2" s="7" t="s">
        <v>1</v>
      </c>
      <c r="H2" s="8"/>
      <c r="I2" s="1"/>
    </row>
    <row r="3" spans="1:10" s="4" customFormat="1" ht="21">
      <c r="B3" s="9"/>
      <c r="C3" s="132" t="s">
        <v>2</v>
      </c>
      <c r="D3" s="132"/>
      <c r="E3" s="132"/>
      <c r="F3" s="132"/>
      <c r="H3" s="2"/>
      <c r="I3" s="10"/>
      <c r="J3" s="10"/>
    </row>
    <row r="4" spans="1:10" s="4" customFormat="1" ht="26.25" customHeight="1">
      <c r="B4" s="9"/>
      <c r="C4" s="133" t="s">
        <v>3</v>
      </c>
      <c r="D4" s="133"/>
      <c r="E4" s="133"/>
      <c r="F4" s="133"/>
      <c r="G4" s="134" t="s">
        <v>4</v>
      </c>
      <c r="H4" s="134"/>
      <c r="I4" s="10"/>
      <c r="J4" s="10"/>
    </row>
    <row r="5" spans="1:10" s="4" customFormat="1" ht="26.25" customHeight="1">
      <c r="B5" s="9"/>
      <c r="C5" s="136" t="s">
        <v>5</v>
      </c>
      <c r="D5" s="136"/>
      <c r="E5" s="136"/>
      <c r="F5" s="136"/>
      <c r="G5" s="135"/>
      <c r="H5" s="135"/>
      <c r="I5" s="10"/>
      <c r="J5" s="10"/>
    </row>
    <row r="6" spans="1:10" s="4" customFormat="1" ht="23.25" customHeight="1">
      <c r="A6" s="1"/>
      <c r="B6" s="9"/>
      <c r="C6" s="132" t="s">
        <v>6</v>
      </c>
      <c r="D6" s="132"/>
      <c r="E6" s="132"/>
      <c r="F6" s="132"/>
      <c r="G6" s="135"/>
      <c r="H6" s="135"/>
      <c r="I6" s="10"/>
      <c r="J6" s="10"/>
    </row>
    <row r="7" spans="1:10" ht="19.5" thickBot="1">
      <c r="F7" s="11" t="s">
        <v>7</v>
      </c>
    </row>
    <row r="8" spans="1:10" ht="58.5" customHeight="1">
      <c r="B8" s="139" t="s">
        <v>8</v>
      </c>
      <c r="C8" s="140"/>
      <c r="D8" s="12" t="s">
        <v>9</v>
      </c>
      <c r="E8" s="12" t="s">
        <v>10</v>
      </c>
      <c r="F8" s="13" t="s">
        <v>11</v>
      </c>
      <c r="H8" s="2" t="s">
        <v>12</v>
      </c>
    </row>
    <row r="9" spans="1:10" ht="24" customHeight="1">
      <c r="B9" s="141">
        <v>1</v>
      </c>
      <c r="C9" s="142"/>
      <c r="D9" s="14">
        <v>2</v>
      </c>
      <c r="E9" s="14">
        <v>3</v>
      </c>
      <c r="F9" s="15" t="s">
        <v>13</v>
      </c>
    </row>
    <row r="10" spans="1:10">
      <c r="B10" s="143" t="s">
        <v>14</v>
      </c>
      <c r="C10" s="144"/>
      <c r="D10" s="145">
        <f>D12+D13+D14</f>
        <v>12871.2</v>
      </c>
      <c r="E10" s="145"/>
      <c r="F10" s="146"/>
      <c r="G10" s="16"/>
      <c r="H10" s="17"/>
      <c r="I10" s="18"/>
    </row>
    <row r="11" spans="1:10">
      <c r="B11" s="141" t="s">
        <v>15</v>
      </c>
      <c r="C11" s="142"/>
      <c r="D11" s="142"/>
      <c r="E11" s="142"/>
      <c r="F11" s="147"/>
    </row>
    <row r="12" spans="1:10">
      <c r="B12" s="148" t="s">
        <v>16</v>
      </c>
      <c r="C12" s="149"/>
      <c r="D12" s="150">
        <v>9233.6</v>
      </c>
      <c r="E12" s="150"/>
      <c r="F12" s="151"/>
      <c r="G12" s="19" t="s">
        <v>17</v>
      </c>
      <c r="H12" s="20">
        <f>D12+D13</f>
        <v>9233.6</v>
      </c>
    </row>
    <row r="13" spans="1:10">
      <c r="B13" s="148" t="s">
        <v>18</v>
      </c>
      <c r="C13" s="149"/>
      <c r="D13" s="150">
        <v>0</v>
      </c>
      <c r="E13" s="150"/>
      <c r="F13" s="151"/>
      <c r="G13" s="21"/>
      <c r="H13" s="22"/>
    </row>
    <row r="14" spans="1:10" ht="19.5" thickBot="1">
      <c r="B14" s="152" t="s">
        <v>19</v>
      </c>
      <c r="C14" s="153"/>
      <c r="D14" s="154">
        <v>3637.6</v>
      </c>
      <c r="E14" s="154"/>
      <c r="F14" s="155"/>
      <c r="G14" s="21"/>
      <c r="H14" s="22" t="s">
        <v>20</v>
      </c>
    </row>
    <row r="15" spans="1:10" ht="45" customHeight="1">
      <c r="A15" s="23"/>
      <c r="B15" s="156" t="s">
        <v>21</v>
      </c>
      <c r="C15" s="157"/>
      <c r="D15" s="24">
        <f>D16+D17+D18+D19+D20</f>
        <v>1867149.99</v>
      </c>
      <c r="E15" s="24">
        <f>E16+E17+E18+E19+E20</f>
        <v>1918350.1395641728</v>
      </c>
      <c r="F15" s="25">
        <f>F16+F17+F18+F19+F20</f>
        <v>-51200.149564172621</v>
      </c>
      <c r="G15" s="21"/>
      <c r="H15" s="26">
        <f>F15/$H$12</f>
        <v>-5.5449824081801919</v>
      </c>
    </row>
    <row r="16" spans="1:10" s="23" customFormat="1" ht="27" customHeight="1">
      <c r="B16" s="137" t="s">
        <v>22</v>
      </c>
      <c r="C16" s="138"/>
      <c r="D16" s="27">
        <v>1251912.6300000001</v>
      </c>
      <c r="E16" s="27">
        <v>1130208.1306819692</v>
      </c>
      <c r="F16" s="28">
        <f>D16-E16</f>
        <v>121704.4993180309</v>
      </c>
      <c r="H16" s="29">
        <f t="shared" ref="H16:H20" si="0">F16/$H$12</f>
        <v>13.180612038428228</v>
      </c>
      <c r="I16" s="3"/>
      <c r="J16" s="3"/>
    </row>
    <row r="17" spans="1:13" s="23" customFormat="1" ht="27" customHeight="1">
      <c r="B17" s="137" t="s">
        <v>23</v>
      </c>
      <c r="C17" s="138"/>
      <c r="D17" s="27">
        <v>279118.12</v>
      </c>
      <c r="E17" s="27">
        <v>376239.59975606349</v>
      </c>
      <c r="F17" s="28">
        <f t="shared" ref="F17:F20" si="1">D17-E17</f>
        <v>-97121.479756063491</v>
      </c>
      <c r="G17" s="30"/>
      <c r="H17" s="29">
        <f t="shared" si="0"/>
        <v>-10.518268038041878</v>
      </c>
      <c r="I17" s="3"/>
      <c r="J17" s="3"/>
    </row>
    <row r="18" spans="1:13" s="23" customFormat="1" ht="27" customHeight="1">
      <c r="B18" s="137" t="s">
        <v>24</v>
      </c>
      <c r="C18" s="138"/>
      <c r="D18" s="27">
        <v>51221.700000000004</v>
      </c>
      <c r="E18" s="27">
        <v>60669.18834914</v>
      </c>
      <c r="F18" s="28">
        <f t="shared" si="1"/>
        <v>-9447.488349139996</v>
      </c>
      <c r="G18" s="30"/>
      <c r="H18" s="29">
        <f t="shared" si="0"/>
        <v>-1.0231641341556919</v>
      </c>
      <c r="I18" s="3"/>
      <c r="J18" s="3"/>
    </row>
    <row r="19" spans="1:13" s="23" customFormat="1" ht="27" customHeight="1">
      <c r="B19" s="137" t="s">
        <v>25</v>
      </c>
      <c r="C19" s="138"/>
      <c r="D19" s="27">
        <v>102456.25999999998</v>
      </c>
      <c r="E19" s="27">
        <v>131856.91700000002</v>
      </c>
      <c r="F19" s="28">
        <f t="shared" si="1"/>
        <v>-29400.657000000036</v>
      </c>
      <c r="G19" s="30"/>
      <c r="H19" s="29">
        <f t="shared" si="0"/>
        <v>-3.1840947192860893</v>
      </c>
      <c r="I19" s="3"/>
      <c r="J19" s="3"/>
    </row>
    <row r="20" spans="1:13" s="23" customFormat="1" ht="27" customHeight="1" thickBot="1">
      <c r="B20" s="159" t="s">
        <v>26</v>
      </c>
      <c r="C20" s="160"/>
      <c r="D20" s="27">
        <v>182441.28</v>
      </c>
      <c r="E20" s="27">
        <v>219376.30377699999</v>
      </c>
      <c r="F20" s="28">
        <f t="shared" si="1"/>
        <v>-36935.023776999995</v>
      </c>
      <c r="G20" s="30"/>
      <c r="H20" s="29">
        <f t="shared" si="0"/>
        <v>-4.0000675551247609</v>
      </c>
      <c r="I20" s="3"/>
      <c r="J20" s="3"/>
    </row>
    <row r="21" spans="1:13" s="23" customFormat="1" ht="43.5" customHeight="1">
      <c r="B21" s="161" t="s">
        <v>27</v>
      </c>
      <c r="C21" s="162"/>
      <c r="D21" s="31">
        <f>D22+D23+D37</f>
        <v>2670482.14</v>
      </c>
      <c r="E21" s="31">
        <f t="shared" ref="E21:F21" si="2">E22+E23+E37</f>
        <v>2464268.3199999998</v>
      </c>
      <c r="F21" s="32">
        <f t="shared" si="2"/>
        <v>206213.82000000018</v>
      </c>
      <c r="G21" s="30"/>
      <c r="H21" s="33"/>
      <c r="I21" s="3"/>
      <c r="J21" s="3"/>
    </row>
    <row r="22" spans="1:13" s="23" customFormat="1" ht="27.75" customHeight="1">
      <c r="B22" s="34" t="s">
        <v>28</v>
      </c>
      <c r="C22" s="35" t="s">
        <v>29</v>
      </c>
      <c r="D22" s="36">
        <v>510152.4</v>
      </c>
      <c r="E22" s="37">
        <f>D22+55035.94</f>
        <v>565188.34000000008</v>
      </c>
      <c r="F22" s="38">
        <f t="shared" ref="F22:F24" si="3">D22-E22</f>
        <v>-55035.940000000061</v>
      </c>
      <c r="H22" s="33"/>
      <c r="I22" s="3"/>
      <c r="J22" s="3"/>
    </row>
    <row r="23" spans="1:13" s="23" customFormat="1" ht="24.75" customHeight="1">
      <c r="A23" s="39"/>
      <c r="B23" s="34" t="s">
        <v>30</v>
      </c>
      <c r="C23" s="35" t="s">
        <v>31</v>
      </c>
      <c r="D23" s="40">
        <f>D24+D34</f>
        <v>1825397.1600000001</v>
      </c>
      <c r="E23" s="40">
        <f t="shared" ref="E23:F23" si="4">E24+E34</f>
        <v>1709430.79</v>
      </c>
      <c r="F23" s="38">
        <f t="shared" si="4"/>
        <v>115966.37000000023</v>
      </c>
      <c r="H23" s="33"/>
      <c r="I23" s="3"/>
      <c r="J23" s="3"/>
    </row>
    <row r="24" spans="1:13" s="48" customFormat="1" ht="44.25" customHeight="1">
      <c r="A24" s="41"/>
      <c r="B24" s="42" t="s">
        <v>32</v>
      </c>
      <c r="C24" s="43" t="s">
        <v>33</v>
      </c>
      <c r="D24" s="44">
        <v>1287185.6500000001</v>
      </c>
      <c r="E24" s="44">
        <f>SUM(E25:E33)</f>
        <v>1173169.78</v>
      </c>
      <c r="F24" s="45">
        <f t="shared" si="3"/>
        <v>114015.87000000011</v>
      </c>
      <c r="G24" s="39"/>
      <c r="H24" s="46"/>
      <c r="I24" s="47"/>
      <c r="J24" s="47"/>
      <c r="K24" s="39"/>
      <c r="L24" s="39"/>
      <c r="M24" s="39"/>
    </row>
    <row r="25" spans="1:13" s="41" customFormat="1" ht="32.25" hidden="1" customHeight="1">
      <c r="B25" s="49" t="s">
        <v>34</v>
      </c>
      <c r="C25" s="50" t="s">
        <v>35</v>
      </c>
      <c r="D25" s="51">
        <v>605057.44000000006</v>
      </c>
      <c r="E25" s="52">
        <v>621606</v>
      </c>
      <c r="F25" s="53">
        <f>D25-E25</f>
        <v>-16548.559999999939</v>
      </c>
      <c r="G25" s="23"/>
      <c r="H25" s="33"/>
      <c r="I25" s="3"/>
      <c r="J25" s="3"/>
      <c r="K25" s="23"/>
      <c r="L25" s="23"/>
      <c r="M25" s="23"/>
    </row>
    <row r="26" spans="1:13" s="41" customFormat="1" ht="32.25" hidden="1" customHeight="1">
      <c r="B26" s="49" t="s">
        <v>34</v>
      </c>
      <c r="C26" s="50" t="s">
        <v>36</v>
      </c>
      <c r="D26" s="51">
        <v>105695.84999999999</v>
      </c>
      <c r="E26" s="51">
        <f>50570.74+60000</f>
        <v>110570.73999999999</v>
      </c>
      <c r="F26" s="53">
        <f t="shared" ref="F26:F38" si="5">D26-E26</f>
        <v>-4874.8899999999994</v>
      </c>
      <c r="G26" s="23"/>
      <c r="H26" s="33"/>
      <c r="I26" s="3"/>
      <c r="J26" s="3"/>
      <c r="K26" s="23"/>
      <c r="L26" s="23"/>
      <c r="M26" s="23"/>
    </row>
    <row r="27" spans="1:13" s="41" customFormat="1" ht="32.25" hidden="1" customHeight="1">
      <c r="B27" s="49" t="s">
        <v>34</v>
      </c>
      <c r="C27" s="50" t="s">
        <v>37</v>
      </c>
      <c r="D27" s="51"/>
      <c r="E27" s="51"/>
      <c r="F27" s="53">
        <f t="shared" si="5"/>
        <v>0</v>
      </c>
      <c r="G27" s="23"/>
      <c r="H27" s="33"/>
      <c r="I27" s="3"/>
      <c r="J27" s="3"/>
      <c r="K27" s="23"/>
      <c r="L27" s="23"/>
      <c r="M27" s="23"/>
    </row>
    <row r="28" spans="1:13" s="41" customFormat="1" ht="32.25" hidden="1" customHeight="1">
      <c r="B28" s="54" t="s">
        <v>38</v>
      </c>
      <c r="C28" s="55" t="s">
        <v>39</v>
      </c>
      <c r="D28" s="56"/>
      <c r="E28" s="57">
        <v>7500</v>
      </c>
      <c r="F28" s="58"/>
      <c r="G28" s="23"/>
      <c r="H28" s="33"/>
      <c r="I28" s="3"/>
      <c r="J28" s="3"/>
      <c r="K28" s="23"/>
      <c r="L28" s="23"/>
      <c r="M28" s="23"/>
    </row>
    <row r="29" spans="1:13" s="41" customFormat="1" ht="32.25" hidden="1" customHeight="1">
      <c r="B29" s="49" t="s">
        <v>34</v>
      </c>
      <c r="C29" s="50" t="s">
        <v>40</v>
      </c>
      <c r="D29" s="51">
        <f>135.82+305089.03</f>
        <v>305224.85000000003</v>
      </c>
      <c r="E29" s="51">
        <f>4800+156000</f>
        <v>160800</v>
      </c>
      <c r="F29" s="53">
        <f t="shared" si="5"/>
        <v>144424.85000000003</v>
      </c>
      <c r="G29" s="23"/>
      <c r="H29" s="33"/>
      <c r="I29" s="3"/>
      <c r="J29" s="3"/>
      <c r="K29" s="23"/>
      <c r="L29" s="23"/>
      <c r="M29" s="23"/>
    </row>
    <row r="30" spans="1:13" s="41" customFormat="1" ht="32.25" hidden="1" customHeight="1">
      <c r="B30" s="49" t="s">
        <v>34</v>
      </c>
      <c r="C30" s="59" t="s">
        <v>41</v>
      </c>
      <c r="D30" s="51">
        <v>64711.7</v>
      </c>
      <c r="E30" s="51">
        <v>66481.919999999998</v>
      </c>
      <c r="F30" s="53">
        <f t="shared" si="5"/>
        <v>-1770.2200000000012</v>
      </c>
      <c r="G30" s="23"/>
      <c r="H30" s="33"/>
      <c r="I30" s="3"/>
      <c r="J30" s="3"/>
      <c r="K30" s="23"/>
      <c r="L30" s="23"/>
      <c r="M30" s="23"/>
    </row>
    <row r="31" spans="1:13" s="41" customFormat="1" ht="32.25" hidden="1" customHeight="1">
      <c r="B31" s="49" t="s">
        <v>34</v>
      </c>
      <c r="C31" s="59" t="s">
        <v>42</v>
      </c>
      <c r="D31" s="51">
        <v>39905.439999999995</v>
      </c>
      <c r="E31" s="51">
        <v>39889.199999999997</v>
      </c>
      <c r="F31" s="53">
        <f t="shared" si="5"/>
        <v>16.239999999997963</v>
      </c>
      <c r="G31" s="23"/>
      <c r="H31" s="33"/>
      <c r="I31" s="3"/>
      <c r="J31" s="3"/>
      <c r="K31" s="23"/>
      <c r="L31" s="23"/>
      <c r="M31" s="23"/>
    </row>
    <row r="32" spans="1:13" s="41" customFormat="1" ht="32.25" hidden="1" customHeight="1">
      <c r="A32" s="60"/>
      <c r="B32" s="49" t="s">
        <v>34</v>
      </c>
      <c r="C32" s="50" t="s">
        <v>43</v>
      </c>
      <c r="D32" s="51">
        <f>102984.46-26.06</f>
        <v>102958.40000000001</v>
      </c>
      <c r="E32" s="61">
        <f>27118.72+73829.36</f>
        <v>100948.08</v>
      </c>
      <c r="F32" s="53">
        <f t="shared" si="5"/>
        <v>2010.320000000007</v>
      </c>
      <c r="G32" s="23"/>
      <c r="H32" s="62">
        <f>F32-2010.32</f>
        <v>7.0485839387401938E-12</v>
      </c>
      <c r="I32" s="3"/>
      <c r="J32" s="3"/>
      <c r="K32" s="23"/>
      <c r="L32" s="23"/>
      <c r="M32" s="23"/>
    </row>
    <row r="33" spans="1:13" s="60" customFormat="1" ht="32.25" hidden="1" customHeight="1">
      <c r="A33" s="63"/>
      <c r="B33" s="49" t="s">
        <v>34</v>
      </c>
      <c r="C33" s="64" t="s">
        <v>44</v>
      </c>
      <c r="D33" s="51">
        <v>63631.969999999994</v>
      </c>
      <c r="E33" s="51">
        <v>65373.84</v>
      </c>
      <c r="F33" s="53">
        <f t="shared" si="5"/>
        <v>-1741.8700000000026</v>
      </c>
      <c r="G33" s="23"/>
      <c r="H33" s="2"/>
      <c r="I33" s="3"/>
      <c r="J33" s="3"/>
      <c r="K33" s="1"/>
      <c r="L33" s="1"/>
      <c r="M33" s="1"/>
    </row>
    <row r="34" spans="1:13" s="63" customFormat="1" ht="38.25" customHeight="1">
      <c r="A34" s="65"/>
      <c r="B34" s="42" t="s">
        <v>45</v>
      </c>
      <c r="C34" s="43" t="s">
        <v>46</v>
      </c>
      <c r="D34" s="44">
        <v>538211.51000000013</v>
      </c>
      <c r="E34" s="44">
        <f>SUM(E35:E36)</f>
        <v>536261.01</v>
      </c>
      <c r="F34" s="45">
        <f t="shared" si="5"/>
        <v>1950.5000000001164</v>
      </c>
      <c r="G34" s="66"/>
      <c r="H34" s="67">
        <f>F34-1950.5</f>
        <v>1.1641532182693481E-10</v>
      </c>
      <c r="I34" s="68"/>
      <c r="J34" s="68"/>
      <c r="K34" s="66"/>
      <c r="L34" s="66"/>
      <c r="M34" s="66"/>
    </row>
    <row r="35" spans="1:13" s="65" customFormat="1" ht="32.25" hidden="1" customHeight="1">
      <c r="A35" s="69"/>
      <c r="B35" s="49" t="s">
        <v>34</v>
      </c>
      <c r="C35" s="64" t="s">
        <v>47</v>
      </c>
      <c r="D35" s="51">
        <v>276104.34000000003</v>
      </c>
      <c r="E35" s="70">
        <v>276031.07</v>
      </c>
      <c r="F35" s="53">
        <f t="shared" si="5"/>
        <v>73.270000000018626</v>
      </c>
      <c r="G35" s="69"/>
      <c r="H35" s="2"/>
      <c r="I35" s="71"/>
      <c r="J35" s="71"/>
    </row>
    <row r="36" spans="1:13" s="69" customFormat="1" ht="23.25" hidden="1" customHeight="1">
      <c r="A36" s="72"/>
      <c r="B36" s="49" t="s">
        <v>34</v>
      </c>
      <c r="C36" s="73" t="s">
        <v>48</v>
      </c>
      <c r="D36" s="74">
        <v>262107.16999999998</v>
      </c>
      <c r="E36" s="75">
        <f>561.74+2377.5+38652.31+162153.98+56484.41</f>
        <v>260229.94</v>
      </c>
      <c r="F36" s="53">
        <f t="shared" si="5"/>
        <v>1877.2299999999814</v>
      </c>
      <c r="H36" s="33"/>
      <c r="I36" s="71"/>
      <c r="J36" s="71"/>
    </row>
    <row r="37" spans="1:13" s="72" customFormat="1" ht="43.5" customHeight="1" thickBot="1">
      <c r="A37" s="76"/>
      <c r="B37" s="77" t="s">
        <v>49</v>
      </c>
      <c r="C37" s="78" t="s">
        <v>50</v>
      </c>
      <c r="D37" s="79">
        <v>334932.58</v>
      </c>
      <c r="E37" s="80">
        <v>189649.19</v>
      </c>
      <c r="F37" s="81">
        <f t="shared" si="5"/>
        <v>145283.39000000001</v>
      </c>
      <c r="H37" s="46"/>
      <c r="I37" s="82"/>
      <c r="J37" s="82"/>
    </row>
    <row r="38" spans="1:13" s="76" customFormat="1" ht="51" customHeight="1">
      <c r="B38" s="163" t="s">
        <v>51</v>
      </c>
      <c r="C38" s="164"/>
      <c r="D38" s="31">
        <f>SUM(D39:D49)</f>
        <v>358026.12</v>
      </c>
      <c r="E38" s="31">
        <f>SUM(E39:E49)</f>
        <v>281263.62</v>
      </c>
      <c r="F38" s="32">
        <f t="shared" si="5"/>
        <v>76762.5</v>
      </c>
      <c r="G38" s="23"/>
      <c r="H38" s="2"/>
      <c r="I38" s="83"/>
      <c r="J38" s="83"/>
    </row>
    <row r="39" spans="1:13" s="84" customFormat="1" ht="25.5" customHeight="1">
      <c r="B39" s="85" t="s">
        <v>34</v>
      </c>
      <c r="C39" s="86" t="s">
        <v>52</v>
      </c>
      <c r="D39" s="87">
        <v>215708.22</v>
      </c>
      <c r="E39" s="88"/>
      <c r="F39" s="89"/>
      <c r="G39" s="48"/>
      <c r="H39" s="22"/>
      <c r="I39" s="90"/>
      <c r="J39" s="90"/>
    </row>
    <row r="40" spans="1:13" s="84" customFormat="1" ht="25.5" customHeight="1">
      <c r="B40" s="85" t="s">
        <v>34</v>
      </c>
      <c r="C40" s="91" t="s">
        <v>53</v>
      </c>
      <c r="D40" s="92"/>
      <c r="E40" s="87"/>
      <c r="F40" s="93"/>
      <c r="H40" s="94"/>
      <c r="I40" s="90"/>
      <c r="J40" s="90"/>
    </row>
    <row r="41" spans="1:13" s="84" customFormat="1" ht="22.5" customHeight="1">
      <c r="B41" s="85" t="s">
        <v>38</v>
      </c>
      <c r="C41" s="86" t="s">
        <v>54</v>
      </c>
      <c r="D41" s="92"/>
      <c r="E41" s="87">
        <v>93699.29</v>
      </c>
      <c r="F41" s="93"/>
      <c r="H41" s="94"/>
      <c r="I41" s="90"/>
      <c r="J41" s="90"/>
    </row>
    <row r="42" spans="1:13" s="84" customFormat="1" ht="25.5" customHeight="1">
      <c r="B42" s="85" t="s">
        <v>34</v>
      </c>
      <c r="C42" s="86" t="s">
        <v>55</v>
      </c>
      <c r="D42" s="92"/>
      <c r="E42" s="87">
        <v>24615.06</v>
      </c>
      <c r="F42" s="93"/>
      <c r="H42" s="94"/>
      <c r="I42" s="90"/>
      <c r="J42" s="90"/>
    </row>
    <row r="43" spans="1:13" s="84" customFormat="1" ht="25.5" customHeight="1">
      <c r="B43" s="85" t="s">
        <v>34</v>
      </c>
      <c r="C43" s="86" t="s">
        <v>56</v>
      </c>
      <c r="D43" s="92"/>
      <c r="E43" s="87">
        <v>6405.52</v>
      </c>
      <c r="F43" s="93"/>
      <c r="H43" s="94"/>
      <c r="I43" s="90"/>
      <c r="J43" s="90"/>
    </row>
    <row r="44" spans="1:13" s="84" customFormat="1" ht="25.5" customHeight="1">
      <c r="B44" s="85" t="s">
        <v>38</v>
      </c>
      <c r="C44" s="86" t="s">
        <v>57</v>
      </c>
      <c r="D44" s="92">
        <v>50849.1</v>
      </c>
      <c r="E44" s="87">
        <v>50666.25</v>
      </c>
      <c r="F44" s="93"/>
      <c r="H44" s="94">
        <f>D44-E44</f>
        <v>182.84999999999854</v>
      </c>
      <c r="I44" s="90"/>
      <c r="J44" s="90"/>
    </row>
    <row r="45" spans="1:13" s="84" customFormat="1" ht="25.5" customHeight="1">
      <c r="A45" s="95"/>
      <c r="B45" s="85" t="s">
        <v>38</v>
      </c>
      <c r="C45" s="86" t="s">
        <v>58</v>
      </c>
      <c r="D45" s="92">
        <v>91468.800000000003</v>
      </c>
      <c r="E45" s="87">
        <v>91467.5</v>
      </c>
      <c r="F45" s="93"/>
      <c r="H45" s="94">
        <f>D45-E45</f>
        <v>1.3000000000029104</v>
      </c>
      <c r="I45" s="90"/>
      <c r="J45" s="90"/>
    </row>
    <row r="46" spans="1:13" s="84" customFormat="1" ht="25.5" customHeight="1">
      <c r="A46" s="95"/>
      <c r="B46" s="54" t="s">
        <v>38</v>
      </c>
      <c r="C46" s="55" t="s">
        <v>59</v>
      </c>
      <c r="D46" s="56"/>
      <c r="E46" s="57">
        <v>9830</v>
      </c>
      <c r="F46" s="58"/>
      <c r="H46" s="94"/>
      <c r="I46" s="90"/>
      <c r="J46" s="90"/>
    </row>
    <row r="47" spans="1:13" s="84" customFormat="1" ht="26.25" customHeight="1">
      <c r="A47" s="95"/>
      <c r="B47" s="54" t="s">
        <v>38</v>
      </c>
      <c r="C47" s="55" t="s">
        <v>60</v>
      </c>
      <c r="D47" s="56"/>
      <c r="E47" s="57">
        <v>580</v>
      </c>
      <c r="F47" s="58"/>
      <c r="H47" s="94"/>
      <c r="I47" s="90"/>
      <c r="J47" s="90"/>
    </row>
    <row r="48" spans="1:13" s="84" customFormat="1" ht="43.5" customHeight="1">
      <c r="A48" s="95"/>
      <c r="B48" s="54" t="s">
        <v>38</v>
      </c>
      <c r="C48" s="55" t="s">
        <v>61</v>
      </c>
      <c r="D48" s="56"/>
      <c r="E48" s="57">
        <v>2500</v>
      </c>
      <c r="F48" s="58"/>
      <c r="H48" s="94"/>
      <c r="I48" s="90"/>
      <c r="J48" s="90"/>
    </row>
    <row r="49" spans="1:13" s="95" customFormat="1" ht="25.5" customHeight="1" thickBot="1">
      <c r="A49" s="96"/>
      <c r="B49" s="97" t="s">
        <v>34</v>
      </c>
      <c r="C49" s="98" t="s">
        <v>62</v>
      </c>
      <c r="D49" s="99"/>
      <c r="E49" s="100">
        <v>1500</v>
      </c>
      <c r="F49" s="101"/>
      <c r="G49" s="84"/>
      <c r="H49" s="94"/>
      <c r="I49" s="90"/>
      <c r="J49" s="90"/>
      <c r="K49" s="84"/>
      <c r="L49" s="84"/>
      <c r="M49" s="84"/>
    </row>
    <row r="50" spans="1:13" s="4" customFormat="1" ht="29.25" customHeight="1">
      <c r="B50" s="165" t="s">
        <v>63</v>
      </c>
      <c r="C50" s="166"/>
      <c r="D50" s="102">
        <f>D15+D21+D38</f>
        <v>4895658.25</v>
      </c>
      <c r="E50" s="102">
        <f t="shared" ref="E50:F50" si="6">E15+E21+E38</f>
        <v>4663882.0795641728</v>
      </c>
      <c r="F50" s="103">
        <f t="shared" si="6"/>
        <v>231776.17043582757</v>
      </c>
      <c r="G50" s="48"/>
      <c r="H50" s="94"/>
      <c r="I50" s="90"/>
      <c r="J50" s="90"/>
      <c r="K50" s="95"/>
      <c r="L50" s="95"/>
      <c r="M50" s="95"/>
    </row>
    <row r="51" spans="1:13" s="4" customFormat="1" ht="29.25" customHeight="1">
      <c r="B51" s="167" t="s">
        <v>64</v>
      </c>
      <c r="C51" s="168"/>
      <c r="D51" s="169">
        <v>836038.34</v>
      </c>
      <c r="E51" s="170"/>
      <c r="F51" s="171"/>
      <c r="G51" s="104"/>
      <c r="H51" s="2"/>
      <c r="I51" s="10"/>
      <c r="J51" s="10"/>
    </row>
    <row r="52" spans="1:13" s="4" customFormat="1" ht="29.25" customHeight="1">
      <c r="B52" s="172" t="s">
        <v>65</v>
      </c>
      <c r="C52" s="173"/>
      <c r="D52" s="174">
        <v>371997.34</v>
      </c>
      <c r="E52" s="175"/>
      <c r="F52" s="176"/>
      <c r="H52" s="105"/>
      <c r="I52" s="158" t="s">
        <v>66</v>
      </c>
      <c r="J52" s="158"/>
    </row>
    <row r="53" spans="1:13" s="4" customFormat="1" ht="29.25" customHeight="1" thickBot="1">
      <c r="A53" s="106"/>
      <c r="B53" s="178" t="s">
        <v>67</v>
      </c>
      <c r="C53" s="179"/>
      <c r="D53" s="180">
        <f>(D51+D50-D52)/(D51+D50)</f>
        <v>0.93509821495976986</v>
      </c>
      <c r="E53" s="181"/>
      <c r="F53" s="182"/>
      <c r="H53" s="2"/>
      <c r="I53" s="107">
        <f>E38+E21</f>
        <v>2745531.94</v>
      </c>
      <c r="J53" s="108" t="s">
        <v>68</v>
      </c>
    </row>
    <row r="54" spans="1:13" s="106" customFormat="1" ht="33.75" customHeight="1">
      <c r="A54" s="23"/>
      <c r="B54" s="183" t="s">
        <v>69</v>
      </c>
      <c r="C54" s="183"/>
      <c r="D54" s="109"/>
      <c r="E54" s="109"/>
      <c r="F54" s="110"/>
      <c r="G54" s="4"/>
      <c r="H54" s="2"/>
      <c r="I54" s="107">
        <f>D38+D21</f>
        <v>3028508.2600000002</v>
      </c>
      <c r="J54" s="108" t="s">
        <v>70</v>
      </c>
      <c r="K54" s="4"/>
      <c r="L54" s="4"/>
      <c r="M54" s="4"/>
    </row>
    <row r="55" spans="1:13" s="23" customFormat="1" ht="33.75" customHeight="1">
      <c r="B55" s="111" t="s">
        <v>28</v>
      </c>
      <c r="C55" s="184" t="s">
        <v>71</v>
      </c>
      <c r="D55" s="185"/>
      <c r="E55" s="112">
        <v>65617.78</v>
      </c>
      <c r="F55" s="113"/>
      <c r="G55" s="106"/>
      <c r="H55" s="2"/>
      <c r="I55" s="10"/>
      <c r="J55" s="10"/>
      <c r="K55" s="106"/>
      <c r="L55" s="106"/>
      <c r="M55" s="106"/>
    </row>
    <row r="56" spans="1:13" s="23" customFormat="1" ht="33.75" customHeight="1">
      <c r="A56" s="114"/>
      <c r="B56" s="111" t="s">
        <v>30</v>
      </c>
      <c r="C56" s="184" t="s">
        <v>72</v>
      </c>
      <c r="D56" s="185"/>
      <c r="E56" s="112">
        <f>E55+D38-E38</f>
        <v>142380.28000000003</v>
      </c>
      <c r="F56" s="113"/>
      <c r="H56" s="2"/>
      <c r="I56" s="3"/>
      <c r="J56" s="3"/>
    </row>
    <row r="57" spans="1:13" s="114" customFormat="1" ht="33.75" customHeight="1">
      <c r="A57" s="23"/>
      <c r="B57" s="186" t="s">
        <v>73</v>
      </c>
      <c r="C57" s="186"/>
      <c r="D57" s="115"/>
      <c r="E57" s="116"/>
      <c r="F57" s="117"/>
      <c r="G57" s="23"/>
      <c r="H57" s="2"/>
      <c r="I57" s="3"/>
      <c r="J57" s="3"/>
      <c r="K57" s="23"/>
      <c r="L57" s="23"/>
      <c r="M57" s="23"/>
    </row>
    <row r="58" spans="1:13" s="23" customFormat="1" ht="33.75" customHeight="1">
      <c r="B58" s="111" t="s">
        <v>28</v>
      </c>
      <c r="C58" s="184" t="s">
        <v>74</v>
      </c>
      <c r="D58" s="185"/>
      <c r="E58" s="118">
        <v>0</v>
      </c>
      <c r="F58" s="113"/>
      <c r="G58" s="114"/>
      <c r="H58" s="33"/>
      <c r="I58" s="119"/>
      <c r="J58" s="119"/>
      <c r="K58" s="114"/>
      <c r="L58" s="114"/>
      <c r="M58" s="114"/>
    </row>
    <row r="59" spans="1:13" s="23" customFormat="1" ht="33.75" customHeight="1">
      <c r="B59" s="111" t="s">
        <v>30</v>
      </c>
      <c r="C59" s="184" t="s">
        <v>75</v>
      </c>
      <c r="D59" s="185"/>
      <c r="E59" s="120">
        <v>0</v>
      </c>
      <c r="H59" s="33"/>
      <c r="I59" s="3"/>
      <c r="J59" s="3"/>
    </row>
    <row r="60" spans="1:13" s="23" customFormat="1" ht="33.75" customHeight="1">
      <c r="B60" s="111" t="s">
        <v>49</v>
      </c>
      <c r="C60" s="184" t="s">
        <v>76</v>
      </c>
      <c r="D60" s="185"/>
      <c r="E60" s="120">
        <v>0</v>
      </c>
      <c r="H60" s="121"/>
      <c r="I60" s="3"/>
      <c r="J60" s="3"/>
    </row>
    <row r="61" spans="1:13" s="23" customFormat="1" ht="33.75" customHeight="1">
      <c r="A61" s="1"/>
      <c r="B61" s="111" t="s">
        <v>77</v>
      </c>
      <c r="C61" s="184" t="s">
        <v>78</v>
      </c>
      <c r="D61" s="185"/>
      <c r="E61" s="120">
        <f>E58+E59-E60</f>
        <v>0</v>
      </c>
      <c r="H61" s="33"/>
      <c r="I61" s="3"/>
      <c r="J61" s="3"/>
    </row>
    <row r="62" spans="1:13" ht="85.5" customHeight="1">
      <c r="B62" s="187"/>
      <c r="C62" s="187"/>
      <c r="D62" s="122"/>
      <c r="E62" s="123"/>
      <c r="F62" s="123"/>
      <c r="G62" s="23"/>
      <c r="H62" s="33"/>
      <c r="K62" s="23"/>
      <c r="L62" s="23"/>
      <c r="M62" s="23"/>
    </row>
    <row r="63" spans="1:13">
      <c r="B63" s="124"/>
      <c r="C63" s="125"/>
      <c r="D63" s="126"/>
      <c r="E63" s="177"/>
      <c r="F63" s="177"/>
      <c r="H63" s="33"/>
    </row>
    <row r="64" spans="1:13">
      <c r="B64" s="124"/>
      <c r="C64" s="125"/>
      <c r="D64" s="127"/>
      <c r="E64" s="128"/>
      <c r="F64" s="128"/>
      <c r="H64" s="33"/>
    </row>
    <row r="65" spans="2:10">
      <c r="B65" s="1"/>
      <c r="C65" s="1"/>
      <c r="D65" s="1"/>
      <c r="E65" s="129"/>
      <c r="F65" s="129"/>
      <c r="H65" s="33"/>
    </row>
    <row r="69" spans="2:10">
      <c r="B69" s="1"/>
      <c r="D69" s="1"/>
      <c r="E69" s="1"/>
      <c r="F69" s="1"/>
      <c r="I69" s="1"/>
      <c r="J69" s="1"/>
    </row>
    <row r="70" spans="2:10">
      <c r="B70" s="1"/>
      <c r="D70" s="1"/>
      <c r="E70" s="1"/>
      <c r="F70" s="1"/>
      <c r="I70" s="1"/>
      <c r="J70" s="1"/>
    </row>
    <row r="71" spans="2:10">
      <c r="B71" s="1"/>
      <c r="D71" s="1"/>
      <c r="E71" s="1"/>
      <c r="F71" s="1"/>
      <c r="I71" s="1"/>
      <c r="J71" s="1"/>
    </row>
    <row r="72" spans="2:10">
      <c r="B72" s="1"/>
      <c r="D72" s="1"/>
      <c r="E72" s="1"/>
      <c r="F72" s="1"/>
      <c r="I72" s="1"/>
      <c r="J72" s="1"/>
    </row>
    <row r="73" spans="2:10" ht="21.75" customHeight="1">
      <c r="B73" s="1"/>
      <c r="C73" s="130"/>
      <c r="D73" s="1"/>
      <c r="E73" s="1"/>
      <c r="F73" s="1"/>
      <c r="I73" s="1"/>
      <c r="J73" s="1"/>
    </row>
    <row r="74" spans="2:10">
      <c r="B74" s="1"/>
      <c r="D74" s="1"/>
      <c r="E74" s="1"/>
      <c r="F74" s="1"/>
      <c r="H74" s="1"/>
      <c r="I74" s="1"/>
      <c r="J74" s="1"/>
    </row>
    <row r="75" spans="2:10">
      <c r="B75" s="1"/>
      <c r="D75" s="1"/>
      <c r="E75" s="1"/>
      <c r="F75" s="1"/>
      <c r="H75" s="1"/>
      <c r="I75" s="1"/>
      <c r="J75" s="1"/>
    </row>
    <row r="76" spans="2:10">
      <c r="B76" s="1"/>
      <c r="D76" s="1"/>
      <c r="E76" s="1"/>
      <c r="F76" s="1"/>
      <c r="H76" s="1"/>
      <c r="I76" s="1"/>
      <c r="J76" s="1"/>
    </row>
    <row r="77" spans="2:10">
      <c r="B77" s="1"/>
      <c r="D77" s="1"/>
      <c r="E77" s="1"/>
      <c r="F77" s="1"/>
      <c r="H77" s="1"/>
      <c r="I77" s="1"/>
      <c r="J77" s="1"/>
    </row>
    <row r="78" spans="2:10">
      <c r="B78" s="1"/>
      <c r="D78" s="1"/>
      <c r="E78" s="1"/>
      <c r="F78" s="1"/>
      <c r="H78" s="1"/>
      <c r="I78" s="1"/>
      <c r="J78" s="1"/>
    </row>
    <row r="79" spans="2:10">
      <c r="B79" s="1"/>
      <c r="D79" s="1"/>
      <c r="E79" s="1"/>
      <c r="F79" s="1"/>
      <c r="H79" s="1"/>
      <c r="I79" s="1"/>
      <c r="J79" s="1"/>
    </row>
    <row r="80" spans="2:10">
      <c r="B80" s="1"/>
      <c r="D80" s="1"/>
      <c r="E80" s="1"/>
      <c r="F80" s="1"/>
      <c r="H80" s="1"/>
      <c r="I80" s="1"/>
      <c r="J80" s="1"/>
    </row>
    <row r="81" spans="2:10">
      <c r="B81" s="1"/>
      <c r="D81" s="1"/>
      <c r="E81" s="1"/>
      <c r="F81" s="1"/>
      <c r="H81" s="1"/>
      <c r="I81" s="1"/>
      <c r="J81" s="1"/>
    </row>
    <row r="82" spans="2:10">
      <c r="B82" s="1"/>
      <c r="D82" s="1"/>
      <c r="E82" s="1"/>
      <c r="F82" s="1"/>
      <c r="H82" s="1"/>
      <c r="I82" s="1"/>
      <c r="J82" s="1"/>
    </row>
    <row r="83" spans="2:10">
      <c r="B83" s="1"/>
      <c r="D83" s="1"/>
      <c r="E83" s="1"/>
      <c r="F83" s="1"/>
      <c r="H83" s="1"/>
      <c r="I83" s="1"/>
      <c r="J83" s="1"/>
    </row>
    <row r="84" spans="2:10">
      <c r="B84" s="1"/>
      <c r="D84" s="1"/>
      <c r="E84" s="1"/>
      <c r="F84" s="1"/>
      <c r="H84" s="1"/>
      <c r="I84" s="1"/>
      <c r="J84" s="1"/>
    </row>
    <row r="85" spans="2:10" ht="15">
      <c r="B85" s="1"/>
      <c r="C85" s="1"/>
      <c r="D85" s="1"/>
      <c r="E85" s="1"/>
      <c r="F85" s="1"/>
      <c r="H85" s="1"/>
      <c r="I85" s="1"/>
      <c r="J85" s="1"/>
    </row>
    <row r="86" spans="2:10" ht="15">
      <c r="B86" s="1"/>
      <c r="C86" s="1"/>
      <c r="D86" s="1"/>
      <c r="E86" s="1"/>
      <c r="F86" s="1"/>
      <c r="H86" s="1"/>
      <c r="I86" s="1"/>
      <c r="J86" s="1"/>
    </row>
    <row r="87" spans="2:10" ht="15">
      <c r="B87" s="1"/>
      <c r="C87" s="1"/>
      <c r="D87" s="1"/>
      <c r="E87" s="1"/>
      <c r="F87" s="1"/>
      <c r="H87" s="1"/>
      <c r="I87" s="1"/>
      <c r="J87" s="1"/>
    </row>
    <row r="88" spans="2:10" ht="15">
      <c r="B88" s="1"/>
      <c r="C88" s="1"/>
      <c r="D88" s="1"/>
      <c r="E88" s="1"/>
      <c r="F88" s="1"/>
      <c r="H88" s="1"/>
      <c r="I88" s="1"/>
      <c r="J88" s="1"/>
    </row>
    <row r="89" spans="2:10" ht="15">
      <c r="B89" s="1"/>
      <c r="C89" s="1"/>
      <c r="D89" s="1"/>
      <c r="E89" s="1"/>
      <c r="F89" s="1"/>
      <c r="H89" s="1"/>
      <c r="I89" s="1"/>
      <c r="J89" s="1"/>
    </row>
    <row r="90" spans="2:10" ht="15">
      <c r="B90" s="1"/>
      <c r="C90" s="1"/>
      <c r="D90" s="1"/>
      <c r="E90" s="1"/>
      <c r="F90" s="1"/>
      <c r="H90" s="1"/>
      <c r="I90" s="1"/>
      <c r="J90" s="1"/>
    </row>
    <row r="91" spans="2:10" ht="15">
      <c r="B91" s="1"/>
      <c r="C91" s="1"/>
      <c r="D91" s="1"/>
      <c r="E91" s="1"/>
      <c r="F91" s="1"/>
      <c r="H91" s="1"/>
      <c r="I91" s="1"/>
      <c r="J91" s="1"/>
    </row>
    <row r="92" spans="2:10" ht="15">
      <c r="B92" s="1"/>
      <c r="C92" s="1"/>
      <c r="D92" s="1"/>
      <c r="E92" s="1"/>
      <c r="F92" s="1"/>
      <c r="H92" s="1"/>
      <c r="I92" s="1"/>
      <c r="J92" s="1"/>
    </row>
  </sheetData>
  <mergeCells count="43">
    <mergeCell ref="E63:F63"/>
    <mergeCell ref="B53:C53"/>
    <mergeCell ref="D53:F53"/>
    <mergeCell ref="B54:C54"/>
    <mergeCell ref="C55:D55"/>
    <mergeCell ref="C56:D56"/>
    <mergeCell ref="B57:C57"/>
    <mergeCell ref="C58:D58"/>
    <mergeCell ref="C59:D59"/>
    <mergeCell ref="C60:D60"/>
    <mergeCell ref="C61:D61"/>
    <mergeCell ref="B62:C62"/>
    <mergeCell ref="I52:J52"/>
    <mergeCell ref="B17:C17"/>
    <mergeCell ref="B18:C18"/>
    <mergeCell ref="B19:C19"/>
    <mergeCell ref="B20:C20"/>
    <mergeCell ref="B21:C21"/>
    <mergeCell ref="B38:C38"/>
    <mergeCell ref="B50:C50"/>
    <mergeCell ref="B51:C51"/>
    <mergeCell ref="D51:F51"/>
    <mergeCell ref="B52:C52"/>
    <mergeCell ref="D52:F52"/>
    <mergeCell ref="B16:C16"/>
    <mergeCell ref="B8:C8"/>
    <mergeCell ref="B9:C9"/>
    <mergeCell ref="B10:C10"/>
    <mergeCell ref="D10:F10"/>
    <mergeCell ref="B11:F11"/>
    <mergeCell ref="B12:C12"/>
    <mergeCell ref="D12:F12"/>
    <mergeCell ref="B13:C13"/>
    <mergeCell ref="D13:F13"/>
    <mergeCell ref="B14:C14"/>
    <mergeCell ref="D14:F14"/>
    <mergeCell ref="B15:C15"/>
    <mergeCell ref="B1:F1"/>
    <mergeCell ref="C3:F3"/>
    <mergeCell ref="C4:F4"/>
    <mergeCell ref="G4:H6"/>
    <mergeCell ref="C5:F5"/>
    <mergeCell ref="C6:F6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3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Безб-30(7)_на утверждение</vt:lpstr>
      <vt:lpstr>Лист1</vt:lpstr>
      <vt:lpstr>Лист2</vt:lpstr>
      <vt:lpstr>Лист3</vt:lpstr>
      <vt:lpstr>'Безб-30(7)_на утверждение'!Область_печати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Данилишина Татьяна Дмитревна</dc:creator>
  <cp:lastModifiedBy>ШендрикОЕ</cp:lastModifiedBy>
  <cp:lastPrinted>2017-07-17T06:48:32Z</cp:lastPrinted>
  <dcterms:created xsi:type="dcterms:W3CDTF">2017-07-17T03:28:38Z</dcterms:created>
  <dcterms:modified xsi:type="dcterms:W3CDTF">2017-08-02T02:45:23Z</dcterms:modified>
</cp:coreProperties>
</file>