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невского,15" sheetId="1" r:id="rId1"/>
  </sheets>
  <calcPr calcId="144525"/>
</workbook>
</file>

<file path=xl/calcChain.xml><?xml version="1.0" encoding="utf-8"?>
<calcChain xmlns="http://schemas.openxmlformats.org/spreadsheetml/2006/main">
  <c r="E12" i="1" l="1"/>
  <c r="D12" i="1"/>
  <c r="E67" i="1"/>
  <c r="E69" i="1" s="1"/>
  <c r="E62" i="1"/>
  <c r="D52" i="1"/>
  <c r="C52" i="1"/>
  <c r="E45" i="1"/>
  <c r="E43" i="1"/>
  <c r="E42" i="1" s="1"/>
  <c r="C42" i="1"/>
  <c r="E41" i="1"/>
  <c r="E40" i="1"/>
  <c r="C38" i="1"/>
  <c r="E34" i="1"/>
  <c r="C34" i="1"/>
  <c r="E30" i="1"/>
  <c r="C30" i="1"/>
  <c r="C29" i="1"/>
  <c r="E25" i="1"/>
  <c r="C25" i="1"/>
  <c r="C24" i="1"/>
  <c r="E23" i="1"/>
  <c r="E18" i="1" s="1"/>
  <c r="C18" i="1"/>
  <c r="C17" i="1"/>
  <c r="C16" i="1"/>
  <c r="C14" i="1"/>
  <c r="E14" i="1" s="1"/>
  <c r="D11" i="1"/>
  <c r="E10" i="1"/>
  <c r="D10" i="1"/>
  <c r="D9" i="1"/>
  <c r="D55" i="1" s="1"/>
  <c r="E55" i="1" l="1"/>
  <c r="C57" i="1"/>
  <c r="E16" i="1"/>
  <c r="C12" i="1"/>
  <c r="C55" i="1" s="1"/>
  <c r="C58" i="1" s="1"/>
</calcChain>
</file>

<file path=xl/sharedStrings.xml><?xml version="1.0" encoding="utf-8"?>
<sst xmlns="http://schemas.openxmlformats.org/spreadsheetml/2006/main" count="69" uniqueCount="58">
  <si>
    <t xml:space="preserve">Отчет </t>
  </si>
  <si>
    <t>о расходовании денежных средств МКД по адресу:
г. Иркутск, ул. А. Невского, д.15</t>
  </si>
  <si>
    <t>с "01" января по "31" декабря 2013г.</t>
  </si>
  <si>
    <t>Вид услуги</t>
  </si>
  <si>
    <t>Жилой дом</t>
  </si>
  <si>
    <t xml:space="preserve">ул. А.Невского, 15 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</si>
  <si>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</si>
  <si>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</si>
  <si>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</si>
  <si>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</si>
  <si>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</si>
  <si>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</si>
  <si>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</si>
  <si>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</si>
  <si>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</si>
  <si>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и содержание МКД, руб.</t>
  </si>
  <si>
    <t>Управление многоквартирным домом, руб.</t>
  </si>
  <si>
    <t>Содержание общего имущества МКД, м2</t>
  </si>
  <si>
    <t>Уборка придомовой территории, руб.</t>
  </si>
  <si>
    <t>трудозатраты, руб.</t>
  </si>
  <si>
    <t>вывоз снега и листвы, руб.</t>
  </si>
  <si>
    <t>дератизация мусоприемных площадок, содержание контейнерной площадки, руб.</t>
  </si>
  <si>
    <t>расходные материалы, руб.</t>
  </si>
  <si>
    <t>Обслуживание пожарной сигнализации, руб.</t>
  </si>
  <si>
    <t>Техническое обслуживание и страхование лифта, руб.</t>
  </si>
  <si>
    <t>техническое обслуживание лифта, руб.</t>
  </si>
  <si>
    <t>страхование лифта,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</si>
  <si>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</si>
  <si>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</si>
  <si>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</si>
  <si>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</si>
  <si>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мусора, руб.</t>
  </si>
  <si>
    <t>Перерасход по статье "Вывоз мусора", руб.</t>
  </si>
  <si>
    <t>Уборка лестниц, руб.</t>
  </si>
  <si>
    <t>Электроэнергия МОП, руб.</t>
  </si>
  <si>
    <t>Аварийно-диспетчерская служба, руб.</t>
  </si>
  <si>
    <t>Текущий ремонт МОП, руб.</t>
  </si>
  <si>
    <t>Материалы (информационные плакаты в лифтовые холы, лампочки в подъезде, шпингалеты, пружина дверная, ручка дверная), руб.</t>
  </si>
  <si>
    <t>Изготовление гирлянды, руб.</t>
  </si>
  <si>
    <t>Установка ковриков в тамбур, руб.</t>
  </si>
  <si>
    <t>Промывка системы ГВС и ХВС, руб.</t>
  </si>
  <si>
    <t>Изготовление доски с дверцей, руб.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</si>
  <si>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</si>
  <si>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</si>
  <si>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</si>
  <si>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Всего за 2013 год, руб.</t>
  </si>
  <si>
    <t>Собрано задолженность собственников за 2012 год, руб.</t>
  </si>
  <si>
    <t>Итого собрано в 2013 год, руб.</t>
  </si>
  <si>
    <t>Собираемость за 2013, %</t>
  </si>
  <si>
    <t>1-</t>
  </si>
  <si>
    <r>
      <t>Перерасход в размере35054,48</t>
    </r>
    <r>
      <rPr>
        <i/>
        <sz val="12"/>
        <color theme="1"/>
        <rFont val="Times New Roman"/>
        <family val="1"/>
        <charset val="204"/>
      </rPr>
      <t>руб</t>
    </r>
    <r>
      <rPr>
        <sz val="12"/>
        <color theme="1"/>
        <rFont val="Times New Roman"/>
        <family val="1"/>
        <charset val="204"/>
      </rPr>
      <t xml:space="preserve">. по статье "Вывоз ТБО" (всего затрат  </t>
    </r>
    <r>
      <rPr>
        <i/>
        <sz val="12"/>
        <color theme="1"/>
        <rFont val="Times New Roman"/>
        <family val="1"/>
        <charset val="204"/>
      </rPr>
      <t>83408,08</t>
    </r>
    <r>
      <rPr>
        <sz val="12"/>
        <color theme="1"/>
        <rFont val="Times New Roman"/>
        <family val="1"/>
        <charset val="204"/>
      </rPr>
      <t xml:space="preserve"> руб) , списан с остатка денежных средств по статье "Электроэнергия МОП".</t>
    </r>
  </si>
  <si>
    <t>*-</t>
  </si>
  <si>
    <t>Замена тамбурной двери (за счет остатка средств по "Текущему ремонту" за 2012год) , руб. в том числе:</t>
  </si>
  <si>
    <t>Доводчик, доставка, монтаж двери, руб.</t>
  </si>
  <si>
    <t>Списание с остатка средств по текущему ремонту за 2012 год, руб.</t>
  </si>
  <si>
    <t>Остаток средств по статье "Текущий ремонт" за 2012 год, руб.</t>
  </si>
  <si>
    <t>Остаток средств по статье "Текущий ремонт" за 2013 год, руб.</t>
  </si>
  <si>
    <t>Итого остатьк средств по "Текущему ремонту",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</si>
</sst>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13" borderId="54" applyNumberFormat="0" applyAlignment="0" applyProtection="0"/>
    <xf numFmtId="0" fontId="24" fillId="26" borderId="55" applyNumberFormat="0" applyAlignment="0" applyProtection="0"/>
    <xf numFmtId="0" fontId="25" fillId="26" borderId="54" applyNumberFormat="0" applyAlignment="0" applyProtection="0"/>
    <xf numFmtId="0" fontId="26" fillId="0" borderId="56" applyNumberFormat="0" applyFill="0" applyAlignment="0" applyProtection="0"/>
    <xf numFmtId="0" fontId="27" fillId="0" borderId="57" applyNumberFormat="0" applyFill="0" applyAlignment="0" applyProtection="0"/>
    <xf numFmtId="0" fontId="28" fillId="0" borderId="5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9" applyNumberFormat="0" applyFill="0" applyAlignment="0" applyProtection="0"/>
    <xf numFmtId="0" fontId="30" fillId="27" borderId="60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61" applyNumberFormat="0" applyFont="0" applyAlignment="0" applyProtection="0"/>
    <xf numFmtId="0" fontId="36" fillId="0" borderId="62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</cellStyleXfs>
  <cellXfs count="18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wrapText="1"/>
    </xf>
    <xf numFmtId="4" fontId="5" fillId="3" borderId="6" xfId="1" applyNumberFormat="1" applyFont="1" applyFill="1" applyBorder="1" applyAlignment="1">
      <alignment horizontal="center" vertical="center" shrinkToFit="1"/>
    </xf>
    <xf numFmtId="4" fontId="5" fillId="3" borderId="7" xfId="1" applyNumberFormat="1" applyFont="1" applyFill="1" applyBorder="1" applyAlignment="1">
      <alignment horizontal="center" vertical="center" shrinkToFit="1"/>
    </xf>
    <xf numFmtId="4" fontId="5" fillId="3" borderId="8" xfId="1" applyNumberFormat="1" applyFont="1" applyFill="1" applyBorder="1" applyAlignment="1">
      <alignment horizontal="center" vertical="center" shrinkToFit="1"/>
    </xf>
    <xf numFmtId="0" fontId="6" fillId="4" borderId="13" xfId="1" applyFont="1" applyFill="1" applyBorder="1" applyAlignment="1">
      <alignment horizontal="left" vertical="center" wrapText="1"/>
    </xf>
    <xf numFmtId="4" fontId="5" fillId="4" borderId="14" xfId="1" applyNumberFormat="1" applyFont="1" applyFill="1" applyBorder="1" applyAlignment="1">
      <alignment horizontal="right" shrinkToFit="1"/>
    </xf>
    <xf numFmtId="4" fontId="5" fillId="4" borderId="15" xfId="1" applyNumberFormat="1" applyFont="1" applyFill="1" applyBorder="1" applyAlignment="1">
      <alignment horizontal="right" shrinkToFit="1"/>
    </xf>
    <xf numFmtId="4" fontId="5" fillId="4" borderId="16" xfId="1" applyNumberFormat="1" applyFont="1" applyFill="1" applyBorder="1" applyAlignment="1">
      <alignment horizontal="right" shrinkToFit="1"/>
    </xf>
    <xf numFmtId="4" fontId="1" fillId="0" borderId="0" xfId="1" applyNumberFormat="1"/>
    <xf numFmtId="0" fontId="6" fillId="0" borderId="17" xfId="1" applyFont="1" applyBorder="1" applyAlignment="1">
      <alignment horizontal="left" vertical="center" wrapText="1"/>
    </xf>
    <xf numFmtId="4" fontId="5" fillId="0" borderId="10" xfId="1" applyNumberFormat="1" applyFont="1" applyBorder="1" applyAlignment="1">
      <alignment horizontal="right" shrinkToFit="1"/>
    </xf>
    <xf numFmtId="4" fontId="5" fillId="0" borderId="11" xfId="1" applyNumberFormat="1" applyFont="1" applyBorder="1" applyAlignment="1">
      <alignment horizontal="right" shrinkToFit="1"/>
    </xf>
    <xf numFmtId="4" fontId="5" fillId="0" borderId="12" xfId="1" applyNumberFormat="1" applyFont="1" applyBorder="1" applyAlignment="1">
      <alignment horizontal="right" shrinkToFit="1"/>
    </xf>
    <xf numFmtId="0" fontId="6" fillId="0" borderId="18" xfId="1" applyFont="1" applyBorder="1" applyAlignment="1">
      <alignment horizontal="left" vertical="center" wrapText="1"/>
    </xf>
    <xf numFmtId="4" fontId="5" fillId="0" borderId="19" xfId="1" applyNumberFormat="1" applyFont="1" applyBorder="1" applyAlignment="1">
      <alignment horizontal="right" shrinkToFit="1"/>
    </xf>
    <xf numFmtId="4" fontId="5" fillId="0" borderId="20" xfId="1" applyNumberFormat="1" applyFont="1" applyBorder="1" applyAlignment="1">
      <alignment horizontal="right" shrinkToFit="1"/>
    </xf>
    <xf numFmtId="4" fontId="5" fillId="0" borderId="21" xfId="1" applyNumberFormat="1" applyFont="1" applyBorder="1" applyAlignment="1">
      <alignment horizontal="right" shrinkToFit="1"/>
    </xf>
    <xf numFmtId="0" fontId="6" fillId="0" borderId="22" xfId="1" applyFont="1" applyFill="1" applyBorder="1" applyAlignment="1">
      <alignment vertical="center" wrapText="1"/>
    </xf>
    <xf numFmtId="4" fontId="5" fillId="4" borderId="14" xfId="1" applyNumberFormat="1" applyFont="1" applyFill="1" applyBorder="1" applyAlignment="1">
      <alignment horizontal="right" vertical="center" shrinkToFit="1"/>
    </xf>
    <xf numFmtId="4" fontId="5" fillId="4" borderId="15" xfId="1" applyNumberFormat="1" applyFont="1" applyFill="1" applyBorder="1" applyAlignment="1">
      <alignment horizontal="right" vertical="center" shrinkToFit="1"/>
    </xf>
    <xf numFmtId="4" fontId="5" fillId="4" borderId="16" xfId="1" applyNumberFormat="1" applyFont="1" applyFill="1" applyBorder="1" applyAlignment="1">
      <alignment horizontal="right" vertical="center" shrinkToFit="1"/>
    </xf>
    <xf numFmtId="0" fontId="5" fillId="0" borderId="23" xfId="1" applyFont="1" applyBorder="1" applyAlignment="1">
      <alignment horizontal="right" vertical="center" wrapText="1"/>
    </xf>
    <xf numFmtId="4" fontId="5" fillId="4" borderId="24" xfId="1" applyNumberFormat="1" applyFont="1" applyFill="1" applyBorder="1" applyAlignment="1">
      <alignment horizontal="right" vertical="center" shrinkToFit="1"/>
    </xf>
    <xf numFmtId="4" fontId="5" fillId="4" borderId="25" xfId="1" applyNumberFormat="1" applyFont="1" applyFill="1" applyBorder="1" applyAlignment="1">
      <alignment horizontal="right" vertical="center" shrinkToFit="1"/>
    </xf>
    <xf numFmtId="4" fontId="5" fillId="4" borderId="26" xfId="1" applyNumberFormat="1" applyFont="1" applyFill="1" applyBorder="1" applyAlignment="1">
      <alignment horizontal="right" vertical="center" shrinkToFit="1"/>
    </xf>
    <xf numFmtId="0" fontId="7" fillId="0" borderId="13" xfId="1" applyFont="1" applyBorder="1" applyAlignment="1">
      <alignment horizontal="left" vertical="top" wrapText="1"/>
    </xf>
    <xf numFmtId="4" fontId="8" fillId="4" borderId="27" xfId="1" applyNumberFormat="1" applyFont="1" applyFill="1" applyBorder="1" applyAlignment="1">
      <alignment horizontal="right" vertical="center" shrinkToFit="1"/>
    </xf>
    <xf numFmtId="4" fontId="8" fillId="4" borderId="28" xfId="1" applyNumberFormat="1" applyFont="1" applyFill="1" applyBorder="1" applyAlignment="1">
      <alignment horizontal="right" vertical="center" shrinkToFit="1"/>
    </xf>
    <xf numFmtId="4" fontId="8" fillId="4" borderId="16" xfId="1" applyNumberFormat="1" applyFont="1" applyFill="1" applyBorder="1" applyAlignment="1">
      <alignment horizontal="right" vertical="center" shrinkToFit="1"/>
    </xf>
    <xf numFmtId="0" fontId="9" fillId="0" borderId="29" xfId="1" applyFont="1" applyBorder="1" applyAlignment="1">
      <alignment horizontal="right" vertical="top" wrapText="1"/>
    </xf>
    <xf numFmtId="4" fontId="8" fillId="4" borderId="30" xfId="1" applyNumberFormat="1" applyFont="1" applyFill="1" applyBorder="1" applyAlignment="1">
      <alignment horizontal="right" vertical="center" shrinkToFit="1"/>
    </xf>
    <xf numFmtId="4" fontId="8" fillId="4" borderId="31" xfId="1" applyNumberFormat="1" applyFont="1" applyFill="1" applyBorder="1" applyAlignment="1">
      <alignment horizontal="right" vertical="center" shrinkToFit="1"/>
    </xf>
    <xf numFmtId="4" fontId="8" fillId="4" borderId="32" xfId="1" applyNumberFormat="1" applyFont="1" applyFill="1" applyBorder="1" applyAlignment="1">
      <alignment horizontal="right" vertical="center" shrinkToFit="1"/>
    </xf>
    <xf numFmtId="0" fontId="10" fillId="0" borderId="18" xfId="1" applyFont="1" applyBorder="1" applyAlignment="1">
      <alignment horizontal="left" vertical="top" wrapText="1"/>
    </xf>
    <xf numFmtId="4" fontId="11" fillId="4" borderId="30" xfId="1" applyNumberFormat="1" applyFont="1" applyFill="1" applyBorder="1" applyAlignment="1">
      <alignment horizontal="right" vertical="center" shrinkToFit="1"/>
    </xf>
    <xf numFmtId="4" fontId="11" fillId="4" borderId="31" xfId="1" applyNumberFormat="1" applyFont="1" applyFill="1" applyBorder="1" applyAlignment="1">
      <alignment horizontal="right" vertical="center" shrinkToFit="1"/>
    </xf>
    <xf numFmtId="4" fontId="11" fillId="4" borderId="32" xfId="1" applyNumberFormat="1" applyFont="1" applyFill="1" applyBorder="1" applyAlignment="1">
      <alignment horizontal="right" vertical="center" shrinkToFit="1"/>
    </xf>
    <xf numFmtId="4" fontId="12" fillId="0" borderId="0" xfId="1" applyNumberFormat="1" applyFont="1"/>
    <xf numFmtId="0" fontId="12" fillId="0" borderId="0" xfId="1" applyFont="1"/>
    <xf numFmtId="0" fontId="10" fillId="0" borderId="17" xfId="1" applyFont="1" applyFill="1" applyBorder="1" applyAlignment="1">
      <alignment horizontal="left" vertical="top" wrapText="1"/>
    </xf>
    <xf numFmtId="4" fontId="11" fillId="0" borderId="10" xfId="1" applyNumberFormat="1" applyFont="1" applyFill="1" applyBorder="1" applyAlignment="1">
      <alignment horizontal="right" shrinkToFit="1"/>
    </xf>
    <xf numFmtId="4" fontId="11" fillId="0" borderId="11" xfId="1" applyNumberFormat="1" applyFont="1" applyFill="1" applyBorder="1" applyAlignment="1">
      <alignment horizontal="right" shrinkToFit="1"/>
    </xf>
    <xf numFmtId="4" fontId="11" fillId="0" borderId="12" xfId="1" applyNumberFormat="1" applyFont="1" applyFill="1" applyBorder="1" applyAlignment="1">
      <alignment horizontal="right" shrinkToFit="1"/>
    </xf>
    <xf numFmtId="0" fontId="6" fillId="0" borderId="18" xfId="1" applyFont="1" applyBorder="1" applyAlignment="1">
      <alignment horizontal="left" vertical="top" wrapText="1"/>
    </xf>
    <xf numFmtId="4" fontId="8" fillId="0" borderId="19" xfId="1" applyNumberFormat="1" applyFont="1" applyBorder="1" applyAlignment="1">
      <alignment horizontal="right" vertical="center" shrinkToFit="1"/>
    </xf>
    <xf numFmtId="4" fontId="8" fillId="0" borderId="20" xfId="1" applyNumberFormat="1" applyFont="1" applyBorder="1" applyAlignment="1">
      <alignment horizontal="right" vertical="center" shrinkToFit="1"/>
    </xf>
    <xf numFmtId="4" fontId="8" fillId="0" borderId="33" xfId="1" applyNumberFormat="1" applyFont="1" applyBorder="1" applyAlignment="1">
      <alignment horizontal="right" vertical="center" shrinkToFit="1"/>
    </xf>
    <xf numFmtId="0" fontId="6" fillId="0" borderId="29" xfId="1" applyFont="1" applyBorder="1" applyAlignment="1">
      <alignment horizontal="right" vertical="top" wrapText="1"/>
    </xf>
    <xf numFmtId="4" fontId="8" fillId="0" borderId="30" xfId="1" applyNumberFormat="1" applyFont="1" applyBorder="1" applyAlignment="1">
      <alignment horizontal="right" vertical="center" shrinkToFit="1"/>
    </xf>
    <xf numFmtId="4" fontId="8" fillId="0" borderId="31" xfId="1" applyNumberFormat="1" applyFont="1" applyBorder="1" applyAlignment="1">
      <alignment horizontal="right" vertical="center" shrinkToFit="1"/>
    </xf>
    <xf numFmtId="4" fontId="8" fillId="0" borderId="34" xfId="1" applyNumberFormat="1" applyFont="1" applyBorder="1" applyAlignment="1">
      <alignment horizontal="right" vertical="center" shrinkToFit="1"/>
    </xf>
    <xf numFmtId="0" fontId="13" fillId="0" borderId="29" xfId="1" applyFont="1" applyBorder="1" applyAlignment="1">
      <alignment horizontal="left" vertical="top" wrapText="1"/>
    </xf>
    <xf numFmtId="4" fontId="8" fillId="0" borderId="19" xfId="1" applyNumberFormat="1" applyFont="1" applyBorder="1" applyAlignment="1">
      <alignment horizontal="right" shrinkToFit="1"/>
    </xf>
    <xf numFmtId="4" fontId="8" fillId="0" borderId="20" xfId="1" applyNumberFormat="1" applyFont="1" applyBorder="1" applyAlignment="1">
      <alignment horizontal="right" shrinkToFit="1"/>
    </xf>
    <xf numFmtId="4" fontId="8" fillId="0" borderId="21" xfId="1" applyNumberFormat="1" applyFont="1" applyBorder="1" applyAlignment="1">
      <alignment horizontal="right" shrinkToFit="1"/>
    </xf>
    <xf numFmtId="4" fontId="8" fillId="0" borderId="27" xfId="1" applyNumberFormat="1" applyFont="1" applyBorder="1" applyAlignment="1">
      <alignment horizontal="right" shrinkToFit="1"/>
    </xf>
    <xf numFmtId="4" fontId="8" fillId="0" borderId="28" xfId="1" applyNumberFormat="1" applyFont="1" applyBorder="1" applyAlignment="1">
      <alignment horizontal="right" shrinkToFit="1"/>
    </xf>
    <xf numFmtId="0" fontId="13" fillId="0" borderId="13" xfId="1" applyFont="1" applyBorder="1" applyAlignment="1">
      <alignment horizontal="left" vertical="top" wrapText="1"/>
    </xf>
    <xf numFmtId="0" fontId="5" fillId="4" borderId="17" xfId="1" applyFont="1" applyFill="1" applyBorder="1" applyAlignment="1">
      <alignment horizontal="left" vertical="center" wrapText="1"/>
    </xf>
    <xf numFmtId="4" fontId="8" fillId="0" borderId="10" xfId="1" applyNumberFormat="1" applyFont="1" applyFill="1" applyBorder="1" applyAlignment="1">
      <alignment horizontal="right" shrinkToFit="1"/>
    </xf>
    <xf numFmtId="4" fontId="8" fillId="4" borderId="11" xfId="1" applyNumberFormat="1" applyFont="1" applyFill="1" applyBorder="1" applyAlignment="1">
      <alignment horizontal="right" shrinkToFit="1"/>
    </xf>
    <xf numFmtId="4" fontId="8" fillId="4" borderId="12" xfId="1" applyNumberFormat="1" applyFont="1" applyFill="1" applyBorder="1" applyAlignment="1">
      <alignment horizontal="right" shrinkToFit="1"/>
    </xf>
    <xf numFmtId="0" fontId="6" fillId="0" borderId="18" xfId="1" applyFont="1" applyFill="1" applyBorder="1" applyAlignment="1">
      <alignment vertical="top" wrapText="1" readingOrder="1"/>
    </xf>
    <xf numFmtId="4" fontId="8" fillId="4" borderId="19" xfId="1" applyNumberFormat="1" applyFont="1" applyFill="1" applyBorder="1" applyAlignment="1">
      <alignment horizontal="right" vertical="center" shrinkToFit="1"/>
    </xf>
    <xf numFmtId="4" fontId="8" fillId="4" borderId="20" xfId="1" applyNumberFormat="1" applyFont="1" applyFill="1" applyBorder="1" applyAlignment="1">
      <alignment horizontal="right" vertical="center" shrinkToFit="1"/>
    </xf>
    <xf numFmtId="4" fontId="8" fillId="4" borderId="21" xfId="1" applyNumberFormat="1" applyFont="1" applyFill="1" applyBorder="1" applyAlignment="1">
      <alignment horizontal="right" vertical="center" shrinkToFit="1"/>
    </xf>
    <xf numFmtId="0" fontId="5" fillId="0" borderId="29" xfId="1" applyFont="1" applyBorder="1" applyAlignment="1">
      <alignment horizontal="right" vertical="top" wrapText="1"/>
    </xf>
    <xf numFmtId="0" fontId="10" fillId="0" borderId="17" xfId="1" applyFont="1" applyFill="1" applyBorder="1" applyAlignment="1">
      <alignment horizontal="left" vertical="top" wrapText="1" readingOrder="1"/>
    </xf>
    <xf numFmtId="4" fontId="8" fillId="4" borderId="35" xfId="1" applyNumberFormat="1" applyFont="1" applyFill="1" applyBorder="1" applyAlignment="1">
      <alignment shrinkToFit="1"/>
    </xf>
    <xf numFmtId="4" fontId="8" fillId="4" borderId="36" xfId="1" applyNumberFormat="1" applyFont="1" applyFill="1" applyBorder="1" applyAlignment="1">
      <alignment shrinkToFit="1"/>
    </xf>
    <xf numFmtId="4" fontId="11" fillId="4" borderId="12" xfId="1" applyNumberFormat="1" applyFont="1" applyFill="1" applyBorder="1" applyAlignment="1">
      <alignment horizontal="right" shrinkToFit="1"/>
    </xf>
    <xf numFmtId="4" fontId="8" fillId="4" borderId="9" xfId="1" applyNumberFormat="1" applyFont="1" applyFill="1" applyBorder="1" applyAlignment="1">
      <alignment shrinkToFit="1"/>
    </xf>
    <xf numFmtId="4" fontId="8" fillId="4" borderId="37" xfId="1" applyNumberFormat="1" applyFont="1" applyFill="1" applyBorder="1" applyAlignment="1">
      <alignment shrinkToFit="1"/>
    </xf>
    <xf numFmtId="0" fontId="6" fillId="0" borderId="17" xfId="1" applyFont="1" applyFill="1" applyBorder="1" applyAlignment="1">
      <alignment horizontal="left" vertical="top" wrapText="1"/>
    </xf>
    <xf numFmtId="4" fontId="8" fillId="0" borderId="19" xfId="1" applyNumberFormat="1" applyFont="1" applyFill="1" applyBorder="1" applyAlignment="1">
      <alignment horizontal="right" vertical="center" shrinkToFit="1"/>
    </xf>
    <xf numFmtId="4" fontId="8" fillId="0" borderId="20" xfId="1" applyNumberFormat="1" applyFont="1" applyFill="1" applyBorder="1" applyAlignment="1">
      <alignment horizontal="right" vertical="center" shrinkToFit="1"/>
    </xf>
    <xf numFmtId="4" fontId="8" fillId="0" borderId="21" xfId="1" applyNumberFormat="1" applyFont="1" applyFill="1" applyBorder="1" applyAlignment="1">
      <alignment horizontal="right" vertical="center" shrinkToFit="1"/>
    </xf>
    <xf numFmtId="0" fontId="6" fillId="0" borderId="18" xfId="1" applyFont="1" applyFill="1" applyBorder="1" applyAlignment="1">
      <alignment vertical="top" wrapText="1"/>
    </xf>
    <xf numFmtId="4" fontId="8" fillId="0" borderId="19" xfId="1" applyNumberFormat="1" applyFont="1" applyFill="1" applyBorder="1" applyAlignment="1">
      <alignment horizontal="right" vertical="center" shrinkToFit="1"/>
    </xf>
    <xf numFmtId="4" fontId="8" fillId="0" borderId="20" xfId="1" applyNumberFormat="1" applyFont="1" applyFill="1" applyBorder="1" applyAlignment="1">
      <alignment horizontal="right" vertical="center" shrinkToFit="1"/>
    </xf>
    <xf numFmtId="4" fontId="8" fillId="0" borderId="21" xfId="1" applyNumberFormat="1" applyFont="1" applyFill="1" applyBorder="1" applyAlignment="1">
      <alignment horizontal="right" vertical="center" shrinkToFit="1"/>
    </xf>
    <xf numFmtId="0" fontId="6" fillId="0" borderId="29" xfId="1" applyFont="1" applyFill="1" applyBorder="1" applyAlignment="1">
      <alignment horizontal="right" vertical="top" wrapText="1"/>
    </xf>
    <xf numFmtId="4" fontId="8" fillId="0" borderId="30" xfId="1" applyNumberFormat="1" applyFont="1" applyFill="1" applyBorder="1" applyAlignment="1">
      <alignment horizontal="right" vertical="center" shrinkToFit="1"/>
    </xf>
    <xf numFmtId="4" fontId="8" fillId="0" borderId="31" xfId="1" applyNumberFormat="1" applyFont="1" applyFill="1" applyBorder="1" applyAlignment="1">
      <alignment horizontal="right" vertical="center" shrinkToFit="1"/>
    </xf>
    <xf numFmtId="4" fontId="8" fillId="0" borderId="32" xfId="1" applyNumberFormat="1" applyFont="1" applyFill="1" applyBorder="1" applyAlignment="1">
      <alignment horizontal="right" vertical="center" shrinkToFit="1"/>
    </xf>
    <xf numFmtId="0" fontId="10" fillId="5" borderId="13" xfId="1" applyFont="1" applyFill="1" applyBorder="1" applyAlignment="1">
      <alignment vertical="top" wrapText="1"/>
    </xf>
    <xf numFmtId="4" fontId="8" fillId="0" borderId="35" xfId="1" applyNumberFormat="1" applyFont="1" applyFill="1" applyBorder="1" applyAlignment="1">
      <alignment shrinkToFit="1"/>
    </xf>
    <xf numFmtId="4" fontId="8" fillId="0" borderId="36" xfId="1" applyNumberFormat="1" applyFont="1" applyFill="1" applyBorder="1" applyAlignment="1">
      <alignment shrinkToFit="1"/>
    </xf>
    <xf numFmtId="4" fontId="8" fillId="0" borderId="12" xfId="1" applyNumberFormat="1" applyFont="1" applyFill="1" applyBorder="1" applyAlignment="1">
      <alignment horizontal="right" shrinkToFit="1"/>
    </xf>
    <xf numFmtId="0" fontId="10" fillId="5" borderId="18" xfId="1" applyFont="1" applyFill="1" applyBorder="1" applyAlignment="1">
      <alignment vertical="top" wrapText="1"/>
    </xf>
    <xf numFmtId="4" fontId="8" fillId="0" borderId="9" xfId="1" applyNumberFormat="1" applyFont="1" applyFill="1" applyBorder="1" applyAlignment="1">
      <alignment shrinkToFit="1"/>
    </xf>
    <xf numFmtId="4" fontId="8" fillId="0" borderId="37" xfId="1" applyNumberFormat="1" applyFont="1" applyFill="1" applyBorder="1" applyAlignment="1">
      <alignment shrinkToFit="1"/>
    </xf>
    <xf numFmtId="0" fontId="5" fillId="0" borderId="18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left" vertical="center" wrapText="1"/>
    </xf>
    <xf numFmtId="4" fontId="11" fillId="0" borderId="21" xfId="1" applyNumberFormat="1" applyFont="1" applyFill="1" applyBorder="1" applyAlignment="1">
      <alignment horizontal="right" shrinkToFit="1"/>
    </xf>
    <xf numFmtId="0" fontId="10" fillId="0" borderId="18" xfId="1" applyFont="1" applyFill="1" applyBorder="1" applyAlignment="1">
      <alignment horizontal="left" vertical="top" wrapText="1"/>
    </xf>
    <xf numFmtId="0" fontId="8" fillId="6" borderId="37" xfId="1" applyNumberFormat="1" applyFont="1" applyFill="1" applyBorder="1" applyAlignment="1">
      <alignment horizontal="center" vertical="center" shrinkToFit="1"/>
    </xf>
    <xf numFmtId="0" fontId="5" fillId="0" borderId="18" xfId="1" applyFont="1" applyBorder="1" applyAlignment="1">
      <alignment vertical="center" wrapText="1"/>
    </xf>
    <xf numFmtId="0" fontId="5" fillId="0" borderId="29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left" vertical="center" wrapText="1"/>
    </xf>
    <xf numFmtId="4" fontId="8" fillId="0" borderId="35" xfId="1" applyNumberFormat="1" applyFont="1" applyBorder="1" applyAlignment="1">
      <alignment shrinkToFit="1"/>
    </xf>
    <xf numFmtId="4" fontId="8" fillId="0" borderId="36" xfId="1" applyNumberFormat="1" applyFont="1" applyBorder="1" applyAlignment="1">
      <alignment shrinkToFit="1"/>
    </xf>
    <xf numFmtId="4" fontId="11" fillId="0" borderId="34" xfId="1" applyNumberFormat="1" applyFont="1" applyBorder="1" applyAlignment="1">
      <alignment horizontal="right" shrinkToFit="1"/>
    </xf>
    <xf numFmtId="0" fontId="4" fillId="0" borderId="17" xfId="1" applyFont="1" applyBorder="1" applyAlignment="1">
      <alignment horizontal="left" vertical="center" wrapText="1"/>
    </xf>
    <xf numFmtId="4" fontId="8" fillId="0" borderId="9" xfId="1" applyNumberFormat="1" applyFont="1" applyBorder="1" applyAlignment="1">
      <alignment shrinkToFit="1"/>
    </xf>
    <xf numFmtId="4" fontId="8" fillId="0" borderId="37" xfId="1" applyNumberFormat="1" applyFont="1" applyBorder="1" applyAlignment="1">
      <alignment shrinkToFit="1"/>
    </xf>
    <xf numFmtId="4" fontId="11" fillId="0" borderId="12" xfId="1" applyNumberFormat="1" applyFont="1" applyBorder="1" applyAlignment="1">
      <alignment horizontal="right" shrinkToFit="1"/>
    </xf>
    <xf numFmtId="0" fontId="5" fillId="0" borderId="10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top" wrapText="1"/>
    </xf>
    <xf numFmtId="4" fontId="8" fillId="4" borderId="38" xfId="1" applyNumberFormat="1" applyFont="1" applyFill="1" applyBorder="1" applyAlignment="1">
      <alignment shrinkToFit="1"/>
    </xf>
    <xf numFmtId="4" fontId="11" fillId="4" borderId="21" xfId="1" applyNumberFormat="1" applyFont="1" applyFill="1" applyBorder="1" applyAlignment="1">
      <alignment horizontal="right" shrinkToFit="1"/>
    </xf>
    <xf numFmtId="4" fontId="8" fillId="4" borderId="5" xfId="1" applyNumberFormat="1" applyFont="1" applyFill="1" applyBorder="1" applyAlignment="1">
      <alignment shrinkToFit="1"/>
    </xf>
    <xf numFmtId="0" fontId="8" fillId="6" borderId="0" xfId="1" applyNumberFormat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vertical="center" wrapText="1"/>
    </xf>
    <xf numFmtId="4" fontId="5" fillId="0" borderId="14" xfId="1" applyNumberFormat="1" applyFont="1" applyFill="1" applyBorder="1" applyAlignment="1">
      <alignment horizontal="right" vertical="center" shrinkToFit="1"/>
    </xf>
    <xf numFmtId="4" fontId="5" fillId="0" borderId="15" xfId="1" applyNumberFormat="1" applyFont="1" applyFill="1" applyBorder="1" applyAlignment="1">
      <alignment horizontal="right" vertical="center" shrinkToFit="1"/>
    </xf>
    <xf numFmtId="4" fontId="5" fillId="0" borderId="16" xfId="1" applyNumberFormat="1" applyFont="1" applyFill="1" applyBorder="1" applyAlignment="1">
      <alignment horizontal="right" vertical="center" shrinkToFit="1"/>
    </xf>
    <xf numFmtId="4" fontId="5" fillId="0" borderId="24" xfId="1" applyNumberFormat="1" applyFont="1" applyFill="1" applyBorder="1" applyAlignment="1">
      <alignment horizontal="right" vertical="center" shrinkToFit="1"/>
    </xf>
    <xf numFmtId="4" fontId="5" fillId="0" borderId="25" xfId="1" applyNumberFormat="1" applyFont="1" applyFill="1" applyBorder="1" applyAlignment="1">
      <alignment horizontal="right" vertical="center" shrinkToFit="1"/>
    </xf>
    <xf numFmtId="4" fontId="5" fillId="0" borderId="26" xfId="1" applyNumberFormat="1" applyFont="1" applyFill="1" applyBorder="1" applyAlignment="1">
      <alignment horizontal="right" vertical="center" shrinkToFit="1"/>
    </xf>
    <xf numFmtId="4" fontId="8" fillId="0" borderId="5" xfId="1" applyNumberFormat="1" applyFont="1" applyFill="1" applyBorder="1" applyAlignment="1">
      <alignment shrinkToFit="1"/>
    </xf>
    <xf numFmtId="4" fontId="8" fillId="0" borderId="39" xfId="1" applyNumberFormat="1" applyFont="1" applyFill="1" applyBorder="1" applyAlignment="1">
      <alignment shrinkToFit="1"/>
    </xf>
    <xf numFmtId="4" fontId="12" fillId="0" borderId="32" xfId="1" applyNumberFormat="1" applyFont="1" applyFill="1" applyBorder="1" applyAlignment="1">
      <alignment horizontal="right" vertical="top" shrinkToFit="1"/>
    </xf>
    <xf numFmtId="0" fontId="10" fillId="0" borderId="29" xfId="1" applyFont="1" applyFill="1" applyBorder="1" applyAlignment="1">
      <alignment horizontal="left" vertical="top" wrapText="1"/>
    </xf>
    <xf numFmtId="0" fontId="5" fillId="0" borderId="17" xfId="1" applyFont="1" applyBorder="1" applyAlignment="1">
      <alignment horizontal="left" vertical="center" wrapText="1"/>
    </xf>
    <xf numFmtId="4" fontId="5" fillId="4" borderId="10" xfId="1" applyNumberFormat="1" applyFont="1" applyFill="1" applyBorder="1"/>
    <xf numFmtId="4" fontId="5" fillId="4" borderId="11" xfId="1" applyNumberFormat="1" applyFont="1" applyFill="1" applyBorder="1"/>
    <xf numFmtId="4" fontId="5" fillId="4" borderId="12" xfId="1" applyNumberFormat="1" applyFont="1" applyFill="1" applyBorder="1"/>
    <xf numFmtId="0" fontId="6" fillId="6" borderId="40" xfId="1" applyFont="1" applyFill="1" applyBorder="1" applyAlignment="1">
      <alignment horizontal="center" vertical="top" wrapText="1"/>
    </xf>
    <xf numFmtId="0" fontId="6" fillId="6" borderId="41" xfId="1" applyFont="1" applyFill="1" applyBorder="1" applyAlignment="1">
      <alignment horizontal="center" vertical="top" wrapText="1"/>
    </xf>
    <xf numFmtId="0" fontId="6" fillId="6" borderId="42" xfId="1" applyFont="1" applyFill="1" applyBorder="1" applyAlignment="1">
      <alignment horizontal="center" vertical="top" wrapText="1"/>
    </xf>
    <xf numFmtId="0" fontId="14" fillId="0" borderId="2" xfId="1" applyFont="1" applyBorder="1" applyAlignment="1">
      <alignment vertical="top" wrapText="1"/>
    </xf>
    <xf numFmtId="4" fontId="4" fillId="5" borderId="43" xfId="1" applyNumberFormat="1" applyFont="1" applyFill="1" applyBorder="1" applyAlignment="1">
      <alignment horizontal="right" vertical="center"/>
    </xf>
    <xf numFmtId="4" fontId="4" fillId="5" borderId="44" xfId="1" applyNumberFormat="1" applyFont="1" applyFill="1" applyBorder="1" applyAlignment="1">
      <alignment horizontal="right" vertical="center"/>
    </xf>
    <xf numFmtId="4" fontId="4" fillId="5" borderId="45" xfId="1" applyNumberFormat="1" applyFont="1" applyFill="1" applyBorder="1" applyAlignment="1">
      <alignment horizontal="right" vertical="center"/>
    </xf>
    <xf numFmtId="0" fontId="6" fillId="7" borderId="46" xfId="1" applyFont="1" applyFill="1" applyBorder="1" applyAlignment="1">
      <alignment horizontal="center" vertical="top" wrapText="1"/>
    </xf>
    <xf numFmtId="4" fontId="4" fillId="7" borderId="46" xfId="1" applyNumberFormat="1" applyFont="1" applyFill="1" applyBorder="1" applyAlignment="1">
      <alignment vertical="top" wrapText="1"/>
    </xf>
    <xf numFmtId="4" fontId="4" fillId="7" borderId="47" xfId="1" applyNumberFormat="1" applyFont="1" applyFill="1" applyBorder="1" applyAlignment="1">
      <alignment vertical="top" wrapText="1"/>
    </xf>
    <xf numFmtId="4" fontId="4" fillId="7" borderId="48" xfId="1" applyNumberFormat="1" applyFont="1" applyFill="1" applyBorder="1" applyAlignment="1">
      <alignment vertical="top" wrapText="1"/>
    </xf>
    <xf numFmtId="0" fontId="6" fillId="0" borderId="46" xfId="1" applyFont="1" applyBorder="1" applyAlignment="1">
      <alignment horizontal="center" vertical="top" wrapText="1"/>
    </xf>
    <xf numFmtId="4" fontId="4" fillId="5" borderId="40" xfId="1" applyNumberFormat="1" applyFont="1" applyFill="1" applyBorder="1" applyAlignment="1">
      <alignment horizontal="center" vertical="center"/>
    </xf>
    <xf numFmtId="4" fontId="4" fillId="5" borderId="41" xfId="1" applyNumberFormat="1" applyFont="1" applyFill="1" applyBorder="1" applyAlignment="1">
      <alignment horizontal="center" vertical="center"/>
    </xf>
    <xf numFmtId="4" fontId="4" fillId="5" borderId="42" xfId="1" applyNumberFormat="1" applyFont="1" applyFill="1" applyBorder="1" applyAlignment="1">
      <alignment horizontal="center" vertical="center"/>
    </xf>
    <xf numFmtId="4" fontId="4" fillId="7" borderId="46" xfId="1" applyNumberFormat="1" applyFont="1" applyFill="1" applyBorder="1" applyAlignment="1">
      <alignment horizontal="center" vertical="top" wrapText="1"/>
    </xf>
    <xf numFmtId="4" fontId="4" fillId="7" borderId="49" xfId="1" applyNumberFormat="1" applyFont="1" applyFill="1" applyBorder="1" applyAlignment="1">
      <alignment horizontal="center" vertical="top" wrapText="1"/>
    </xf>
    <xf numFmtId="4" fontId="4" fillId="7" borderId="50" xfId="1" applyNumberFormat="1" applyFont="1" applyFill="1" applyBorder="1" applyAlignment="1">
      <alignment horizontal="center" vertical="top" wrapText="1"/>
    </xf>
    <xf numFmtId="0" fontId="6" fillId="7" borderId="51" xfId="1" applyFont="1" applyFill="1" applyBorder="1" applyAlignment="1">
      <alignment horizontal="center" vertical="top" wrapText="1"/>
    </xf>
    <xf numFmtId="9" fontId="15" fillId="7" borderId="51" xfId="1" applyNumberFormat="1" applyFont="1" applyFill="1" applyBorder="1" applyAlignment="1">
      <alignment horizontal="center" vertical="top" wrapText="1"/>
    </xf>
    <xf numFmtId="9" fontId="15" fillId="7" borderId="52" xfId="1" applyNumberFormat="1" applyFont="1" applyFill="1" applyBorder="1" applyAlignment="1">
      <alignment horizontal="center" vertical="top" wrapText="1"/>
    </xf>
    <xf numFmtId="9" fontId="15" fillId="7" borderId="53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7" fillId="0" borderId="0" xfId="1" applyFont="1" applyAlignment="1">
      <alignment horizontal="right"/>
    </xf>
    <xf numFmtId="0" fontId="18" fillId="0" borderId="0" xfId="1" applyFont="1"/>
    <xf numFmtId="0" fontId="12" fillId="0" borderId="11" xfId="1" applyFont="1" applyBorder="1"/>
    <xf numFmtId="4" fontId="12" fillId="0" borderId="11" xfId="1" applyNumberFormat="1" applyFont="1" applyBorder="1"/>
    <xf numFmtId="0" fontId="10" fillId="0" borderId="11" xfId="1" applyFont="1" applyFill="1" applyBorder="1" applyAlignment="1">
      <alignment horizontal="left" vertical="justify" wrapText="1" readingOrder="1"/>
    </xf>
    <xf numFmtId="4" fontId="10" fillId="0" borderId="11" xfId="1" applyNumberFormat="1" applyFont="1" applyFill="1" applyBorder="1" applyAlignment="1">
      <alignment vertical="center" readingOrder="1"/>
    </xf>
    <xf numFmtId="4" fontId="10" fillId="0" borderId="11" xfId="1" applyNumberFormat="1" applyFont="1" applyFill="1" applyBorder="1" applyAlignment="1">
      <alignment horizontal="right" vertical="center" readingOrder="1"/>
    </xf>
    <xf numFmtId="0" fontId="10" fillId="0" borderId="0" xfId="1" applyFont="1" applyFill="1" applyBorder="1" applyAlignment="1">
      <alignment horizontal="left" vertical="justify" wrapText="1" readingOrder="1"/>
    </xf>
    <xf numFmtId="4" fontId="10" fillId="0" borderId="0" xfId="1" applyNumberFormat="1" applyFont="1" applyFill="1" applyBorder="1" applyAlignment="1">
      <alignment vertical="center" readingOrder="1"/>
    </xf>
    <xf numFmtId="4" fontId="10" fillId="0" borderId="0" xfId="1" applyNumberFormat="1" applyFont="1" applyFill="1" applyBorder="1" applyAlignment="1">
      <alignment horizontal="right" vertical="center" readingOrder="1"/>
    </xf>
    <xf numFmtId="0" fontId="9" fillId="0" borderId="0" xfId="1" applyFont="1" applyFill="1" applyAlignment="1">
      <alignment vertical="center"/>
    </xf>
    <xf numFmtId="4" fontId="19" fillId="0" borderId="0" xfId="1" applyNumberFormat="1" applyFont="1" applyFill="1"/>
    <xf numFmtId="4" fontId="9" fillId="0" borderId="0" xfId="1" applyNumberFormat="1" applyFont="1" applyFill="1"/>
    <xf numFmtId="0" fontId="20" fillId="0" borderId="0" xfId="1" applyFont="1" applyAlignment="1">
      <alignment vertical="center"/>
    </xf>
    <xf numFmtId="4" fontId="20" fillId="0" borderId="0" xfId="1" applyNumberFormat="1" applyFont="1"/>
    <xf numFmtId="4" fontId="15" fillId="0" borderId="0" xfId="1" applyNumberFormat="1" applyFont="1"/>
    <xf numFmtId="0" fontId="1" fillId="0" borderId="0" xfId="1" applyAlignment="1">
      <alignment vertical="center"/>
    </xf>
  </cellXfs>
  <cellStyles count="5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39"/>
    <cellStyle name="Обычный 5" xfId="40"/>
    <cellStyle name="Обычный 6" xfId="41"/>
    <cellStyle name="Обычный 7" xfId="1"/>
    <cellStyle name="Обычный 8" xfId="42"/>
    <cellStyle name="Обычный 9" xfId="43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9"/>
  <sheetViews>
    <sheetView tabSelected="1" zoomScale="80" zoomScaleNormal="80" workbookViewId="0">
      <selection activeCell="B1" sqref="B1:E69"/>
    </sheetView>
  </sheetViews>
  <sheetFormatPr defaultRowHeight="15" x14ac:dyDescent="0.25"/>
  <cols>
    <col min="1" max="1" width="9.140625" style="2"/>
    <col min="2" max="2" width="78.140625" style="187" customWidth="1"/>
    <col min="3" max="5" width="20" style="2" customWidth="1"/>
    <col min="6" max="6" width="15.42578125" style="2" customWidth="1"/>
    <col min="7" max="16384" width="9.140625" style="2"/>
  </cols>
  <sheetData>
    <row r="1" spans="2:6" ht="19.5" x14ac:dyDescent="0.25">
      <c r="B1" s="1" t="s">
        <v>0</v>
      </c>
      <c r="C1" s="1"/>
      <c r="D1" s="1"/>
      <c r="E1" s="1"/>
    </row>
    <row r="2" spans="2:6" ht="34.5" customHeight="1" x14ac:dyDescent="0.25">
      <c r="B2" s="3" t="s">
        <v>1</v>
      </c>
      <c r="C2" s="3"/>
      <c r="D2" s="3"/>
      <c r="E2" s="3"/>
    </row>
    <row r="3" spans="2:6" ht="19.5" x14ac:dyDescent="0.25">
      <c r="B3" s="4" t="s">
        <v>2</v>
      </c>
      <c r="C3" s="4"/>
      <c r="D3" s="4"/>
      <c r="E3" s="4"/>
    </row>
    <row r="4" spans="2:6" ht="19.5" thickBot="1" x14ac:dyDescent="0.35">
      <c r="B4" s="5"/>
      <c r="C4" s="6"/>
      <c r="D4" s="6"/>
      <c r="E4" s="6"/>
    </row>
    <row r="5" spans="2:6" ht="15" customHeight="1" x14ac:dyDescent="0.25">
      <c r="B5" s="7" t="s">
        <v>3</v>
      </c>
      <c r="C5" s="8" t="s">
        <v>4</v>
      </c>
      <c r="D5" s="9"/>
      <c r="E5" s="10"/>
    </row>
    <row r="6" spans="2:6" ht="18.75" x14ac:dyDescent="0.3">
      <c r="B6" s="11"/>
      <c r="C6" s="12" t="s">
        <v>5</v>
      </c>
      <c r="D6" s="13"/>
      <c r="E6" s="14"/>
    </row>
    <row r="7" spans="2:6" ht="18.75" x14ac:dyDescent="0.25">
      <c r="B7" s="15"/>
      <c r="C7" s="16" t="s">
        <v>6</v>
      </c>
      <c r="D7" s="17" t="s">
        <v>7</v>
      </c>
      <c r="E7" s="18" t="s">
        <v>8</v>
      </c>
    </row>
    <row r="8" spans="2:6" ht="19.5" thickBot="1" x14ac:dyDescent="0.3">
      <c r="B8" s="19" t="s">
        <v>9</v>
      </c>
      <c r="C8" s="20">
        <v>3565.9</v>
      </c>
      <c r="D8" s="21"/>
      <c r="E8" s="22"/>
    </row>
    <row r="9" spans="2:6" ht="18.75" x14ac:dyDescent="0.3">
      <c r="B9" s="23" t="s">
        <v>10</v>
      </c>
      <c r="C9" s="24">
        <v>421817.64</v>
      </c>
      <c r="D9" s="25">
        <f>425582.54-37814.87</f>
        <v>387767.67</v>
      </c>
      <c r="E9" s="26">
        <v>421817.64</v>
      </c>
      <c r="F9" s="27"/>
    </row>
    <row r="10" spans="2:6" ht="18.75" x14ac:dyDescent="0.3">
      <c r="B10" s="28" t="s">
        <v>11</v>
      </c>
      <c r="C10" s="29">
        <v>212106.82</v>
      </c>
      <c r="D10" s="30">
        <f>197955.77-1268.05</f>
        <v>196687.72</v>
      </c>
      <c r="E10" s="31">
        <f>45155.63+85625.77+8720.98</f>
        <v>139502.38</v>
      </c>
      <c r="F10" s="27"/>
    </row>
    <row r="11" spans="2:6" ht="19.5" thickBot="1" x14ac:dyDescent="0.35">
      <c r="B11" s="32" t="s">
        <v>12</v>
      </c>
      <c r="C11" s="33">
        <v>103181.16</v>
      </c>
      <c r="D11" s="34">
        <f>77857.86-26446.6</f>
        <v>51411.26</v>
      </c>
      <c r="E11" s="35">
        <v>459535.58</v>
      </c>
      <c r="F11" s="27"/>
    </row>
    <row r="12" spans="2:6" ht="38.25" customHeight="1" x14ac:dyDescent="0.25">
      <c r="B12" s="36" t="s">
        <v>13</v>
      </c>
      <c r="C12" s="37">
        <f>C14+C18+C24+C25+C29+C30+C34+C38+C42</f>
        <v>727015.69199999992</v>
      </c>
      <c r="D12" s="38">
        <f>D14+D18+D24+D25+D29+D30+D34+D38+D42</f>
        <v>656969.46</v>
      </c>
      <c r="E12" s="39">
        <f>E14+E18+E24+E25+E29+E30+E34+E38+E42</f>
        <v>641200.63199999987</v>
      </c>
      <c r="F12" s="27"/>
    </row>
    <row r="13" spans="2:6" ht="19.5" thickBot="1" x14ac:dyDescent="0.3">
      <c r="B13" s="40" t="s">
        <v>14</v>
      </c>
      <c r="C13" s="41"/>
      <c r="D13" s="42"/>
      <c r="E13" s="43"/>
      <c r="F13" s="27"/>
    </row>
    <row r="14" spans="2:6" ht="18.75" customHeight="1" x14ac:dyDescent="0.25">
      <c r="B14" s="44" t="s">
        <v>15</v>
      </c>
      <c r="C14" s="45">
        <f>5.27*12*C8</f>
        <v>225507.51599999997</v>
      </c>
      <c r="D14" s="46">
        <v>203890.79047086518</v>
      </c>
      <c r="E14" s="47">
        <f>C14</f>
        <v>225507.51599999997</v>
      </c>
      <c r="F14" s="27"/>
    </row>
    <row r="15" spans="2:6" ht="18.75" customHeight="1" x14ac:dyDescent="0.25">
      <c r="B15" s="48" t="s">
        <v>14</v>
      </c>
      <c r="C15" s="49"/>
      <c r="D15" s="50"/>
      <c r="E15" s="51"/>
      <c r="F15" s="27"/>
    </row>
    <row r="16" spans="2:6" s="57" customFormat="1" ht="15.75" x14ac:dyDescent="0.25">
      <c r="B16" s="52" t="s">
        <v>16</v>
      </c>
      <c r="C16" s="53">
        <f>1.73*12*C8</f>
        <v>74028.083999999988</v>
      </c>
      <c r="D16" s="54">
        <v>67283.960855385507</v>
      </c>
      <c r="E16" s="55">
        <f>E14-E17</f>
        <v>86651.325999999972</v>
      </c>
      <c r="F16" s="56"/>
    </row>
    <row r="17" spans="2:6" s="57" customFormat="1" ht="15.75" x14ac:dyDescent="0.25">
      <c r="B17" s="58" t="s">
        <v>17</v>
      </c>
      <c r="C17" s="59">
        <f>3.54*12*C8</f>
        <v>151479.43200000003</v>
      </c>
      <c r="D17" s="60">
        <v>136606.82961547968</v>
      </c>
      <c r="E17" s="61">
        <v>138856.19</v>
      </c>
      <c r="F17" s="56"/>
    </row>
    <row r="18" spans="2:6" ht="18.75" x14ac:dyDescent="0.25">
      <c r="B18" s="62" t="s">
        <v>18</v>
      </c>
      <c r="C18" s="63">
        <f>2.3*12*C8</f>
        <v>98418.84</v>
      </c>
      <c r="D18" s="64">
        <v>88934.867416127134</v>
      </c>
      <c r="E18" s="65">
        <f>E20+E21+E22+E23</f>
        <v>75116.209999999992</v>
      </c>
      <c r="F18" s="27"/>
    </row>
    <row r="19" spans="2:6" ht="18.75" x14ac:dyDescent="0.25">
      <c r="B19" s="66" t="s">
        <v>14</v>
      </c>
      <c r="C19" s="67"/>
      <c r="D19" s="68"/>
      <c r="E19" s="69"/>
      <c r="F19" s="27"/>
    </row>
    <row r="20" spans="2:6" ht="18.75" x14ac:dyDescent="0.3">
      <c r="B20" s="70" t="s">
        <v>19</v>
      </c>
      <c r="C20" s="71"/>
      <c r="D20" s="72"/>
      <c r="E20" s="73">
        <v>63758.29</v>
      </c>
      <c r="F20" s="27"/>
    </row>
    <row r="21" spans="2:6" ht="18.75" x14ac:dyDescent="0.3">
      <c r="B21" s="70" t="s">
        <v>20</v>
      </c>
      <c r="C21" s="74"/>
      <c r="D21" s="75"/>
      <c r="E21" s="73">
        <v>550.59</v>
      </c>
      <c r="F21" s="27"/>
    </row>
    <row r="22" spans="2:6" ht="18.75" x14ac:dyDescent="0.3">
      <c r="B22" s="70" t="s">
        <v>21</v>
      </c>
      <c r="C22" s="74"/>
      <c r="D22" s="75"/>
      <c r="E22" s="73">
        <v>169.77</v>
      </c>
      <c r="F22" s="27"/>
    </row>
    <row r="23" spans="2:6" ht="18.75" x14ac:dyDescent="0.3">
      <c r="B23" s="76" t="s">
        <v>22</v>
      </c>
      <c r="C23" s="74"/>
      <c r="D23" s="75"/>
      <c r="E23" s="73">
        <f>9605.63+1031.93</f>
        <v>10637.56</v>
      </c>
      <c r="F23" s="27"/>
    </row>
    <row r="24" spans="2:6" ht="18.75" x14ac:dyDescent="0.3">
      <c r="B24" s="77" t="s">
        <v>23</v>
      </c>
      <c r="C24" s="78">
        <f>1.13*12*C8</f>
        <v>48353.603999999999</v>
      </c>
      <c r="D24" s="79">
        <v>43677.717121836373</v>
      </c>
      <c r="E24" s="80">
        <v>48353.599999999999</v>
      </c>
      <c r="F24" s="27"/>
    </row>
    <row r="25" spans="2:6" ht="18.75" customHeight="1" x14ac:dyDescent="0.25">
      <c r="B25" s="81" t="s">
        <v>24</v>
      </c>
      <c r="C25" s="82">
        <f>2.66*12*C8</f>
        <v>113823.52800000001</v>
      </c>
      <c r="D25" s="83">
        <v>102860.1459682166</v>
      </c>
      <c r="E25" s="84">
        <f>E27+E28</f>
        <v>68100</v>
      </c>
      <c r="F25" s="27"/>
    </row>
    <row r="26" spans="2:6" ht="18.75" customHeight="1" x14ac:dyDescent="0.25">
      <c r="B26" s="85" t="s">
        <v>14</v>
      </c>
      <c r="C26" s="49"/>
      <c r="D26" s="50"/>
      <c r="E26" s="51"/>
      <c r="F26" s="27"/>
    </row>
    <row r="27" spans="2:6" ht="18.75" x14ac:dyDescent="0.3">
      <c r="B27" s="86" t="s">
        <v>25</v>
      </c>
      <c r="C27" s="87"/>
      <c r="D27" s="88"/>
      <c r="E27" s="89">
        <v>63600</v>
      </c>
      <c r="F27" s="27"/>
    </row>
    <row r="28" spans="2:6" ht="18.75" x14ac:dyDescent="0.3">
      <c r="B28" s="86" t="s">
        <v>26</v>
      </c>
      <c r="C28" s="90"/>
      <c r="D28" s="91"/>
      <c r="E28" s="89">
        <v>4500</v>
      </c>
      <c r="F28" s="27"/>
    </row>
    <row r="29" spans="2:6" ht="26.25" customHeight="1" x14ac:dyDescent="0.25">
      <c r="B29" s="92" t="s">
        <v>27</v>
      </c>
      <c r="C29" s="93">
        <f>0.41*12*C8</f>
        <v>17544.227999999999</v>
      </c>
      <c r="D29" s="94">
        <v>15827.170017657445</v>
      </c>
      <c r="E29" s="95">
        <v>17544.23</v>
      </c>
      <c r="F29" s="27"/>
    </row>
    <row r="30" spans="2:6" ht="37.5" x14ac:dyDescent="0.25">
      <c r="B30" s="96" t="s">
        <v>28</v>
      </c>
      <c r="C30" s="97">
        <f>0.43*12*C8</f>
        <v>18400.044000000002</v>
      </c>
      <c r="D30" s="98">
        <v>16616.876603884641</v>
      </c>
      <c r="E30" s="99">
        <f>E32+E33</f>
        <v>18968.64</v>
      </c>
      <c r="F30" s="27"/>
    </row>
    <row r="31" spans="2:6" ht="18.75" customHeight="1" x14ac:dyDescent="0.25">
      <c r="B31" s="100" t="s">
        <v>14</v>
      </c>
      <c r="C31" s="101"/>
      <c r="D31" s="102"/>
      <c r="E31" s="103"/>
      <c r="F31" s="27"/>
    </row>
    <row r="32" spans="2:6" ht="18.75" x14ac:dyDescent="0.3">
      <c r="B32" s="104" t="s">
        <v>29</v>
      </c>
      <c r="C32" s="105"/>
      <c r="D32" s="106"/>
      <c r="E32" s="107">
        <v>16615.68</v>
      </c>
      <c r="F32" s="27"/>
    </row>
    <row r="33" spans="2:6" ht="18.75" x14ac:dyDescent="0.3">
      <c r="B33" s="108" t="s">
        <v>30</v>
      </c>
      <c r="C33" s="109"/>
      <c r="D33" s="110"/>
      <c r="E33" s="107">
        <v>2352.96</v>
      </c>
      <c r="F33" s="27"/>
    </row>
    <row r="34" spans="2:6" ht="18.75" x14ac:dyDescent="0.25">
      <c r="B34" s="111" t="s">
        <v>31</v>
      </c>
      <c r="C34" s="97">
        <f>1.13*12*C8</f>
        <v>48353.603999999999</v>
      </c>
      <c r="D34" s="98">
        <v>43684.777121836378</v>
      </c>
      <c r="E34" s="99">
        <f>E36</f>
        <v>48353.599999999999</v>
      </c>
      <c r="F34" s="27"/>
    </row>
    <row r="35" spans="2:6" ht="18.75" x14ac:dyDescent="0.25">
      <c r="B35" s="100" t="s">
        <v>14</v>
      </c>
      <c r="C35" s="101"/>
      <c r="D35" s="102"/>
      <c r="E35" s="103"/>
      <c r="F35" s="27"/>
    </row>
    <row r="36" spans="2:6" ht="18.75" x14ac:dyDescent="0.3">
      <c r="B36" s="112" t="s">
        <v>31</v>
      </c>
      <c r="C36" s="105"/>
      <c r="D36" s="106"/>
      <c r="E36" s="113">
        <v>48353.599999999999</v>
      </c>
      <c r="F36" s="27"/>
    </row>
    <row r="37" spans="2:6" ht="18.75" x14ac:dyDescent="0.3">
      <c r="B37" s="114" t="s">
        <v>32</v>
      </c>
      <c r="C37" s="109"/>
      <c r="D37" s="115">
        <v>1</v>
      </c>
      <c r="E37" s="113">
        <v>35054.480000000003</v>
      </c>
      <c r="F37" s="27"/>
    </row>
    <row r="38" spans="2:6" ht="18.75" x14ac:dyDescent="0.25">
      <c r="B38" s="116" t="s">
        <v>33</v>
      </c>
      <c r="C38" s="63">
        <f>1.96*12*C8</f>
        <v>83869.967999999993</v>
      </c>
      <c r="D38" s="64">
        <v>75799.305450264859</v>
      </c>
      <c r="E38" s="84">
        <v>81951.14</v>
      </c>
      <c r="F38" s="27"/>
    </row>
    <row r="39" spans="2:6" ht="18.75" x14ac:dyDescent="0.25">
      <c r="B39" s="117" t="s">
        <v>14</v>
      </c>
      <c r="C39" s="67"/>
      <c r="D39" s="68"/>
      <c r="E39" s="51"/>
    </row>
    <row r="40" spans="2:6" ht="18.75" x14ac:dyDescent="0.3">
      <c r="B40" s="118" t="s">
        <v>19</v>
      </c>
      <c r="C40" s="119"/>
      <c r="D40" s="120"/>
      <c r="E40" s="121">
        <f>0.747*E38</f>
        <v>61217.501579999996</v>
      </c>
    </row>
    <row r="41" spans="2:6" ht="18.75" x14ac:dyDescent="0.3">
      <c r="B41" s="122" t="s">
        <v>22</v>
      </c>
      <c r="C41" s="123"/>
      <c r="D41" s="124"/>
      <c r="E41" s="125">
        <f>0.253*E38</f>
        <v>20733.638419999999</v>
      </c>
    </row>
    <row r="42" spans="2:6" ht="18.75" x14ac:dyDescent="0.3">
      <c r="B42" s="126" t="s">
        <v>34</v>
      </c>
      <c r="C42" s="79">
        <f>1.7*12*C8</f>
        <v>72744.36</v>
      </c>
      <c r="D42" s="79">
        <v>65677.809829311373</v>
      </c>
      <c r="E42" s="80">
        <f>E43+E44</f>
        <v>57305.696000000004</v>
      </c>
      <c r="F42" s="27"/>
    </row>
    <row r="43" spans="2:6" ht="18.75" x14ac:dyDescent="0.3">
      <c r="B43" s="127" t="s">
        <v>35</v>
      </c>
      <c r="C43" s="87"/>
      <c r="D43" s="128"/>
      <c r="E43" s="129">
        <f>0.52*12*C8</f>
        <v>22251.216</v>
      </c>
      <c r="F43" s="27"/>
    </row>
    <row r="44" spans="2:6" ht="15.75" customHeight="1" thickBot="1" x14ac:dyDescent="0.35">
      <c r="B44" s="58" t="s">
        <v>32</v>
      </c>
      <c r="C44" s="130"/>
      <c r="D44" s="131">
        <v>1</v>
      </c>
      <c r="E44" s="61">
        <v>35054.480000000003</v>
      </c>
      <c r="F44" s="27"/>
    </row>
    <row r="45" spans="2:6" ht="18.75" customHeight="1" x14ac:dyDescent="0.25">
      <c r="B45" s="132" t="s">
        <v>36</v>
      </c>
      <c r="C45" s="133">
        <v>70605.84</v>
      </c>
      <c r="D45" s="134">
        <v>64085.03</v>
      </c>
      <c r="E45" s="135">
        <f>E47+E48+E49+E50+E51</f>
        <v>9056.42</v>
      </c>
      <c r="F45" s="27"/>
    </row>
    <row r="46" spans="2:6" ht="18.75" customHeight="1" thickBot="1" x14ac:dyDescent="0.3">
      <c r="B46" s="40" t="s">
        <v>14</v>
      </c>
      <c r="C46" s="136"/>
      <c r="D46" s="137"/>
      <c r="E46" s="138"/>
      <c r="F46" s="27"/>
    </row>
    <row r="47" spans="2:6" ht="31.5" x14ac:dyDescent="0.3">
      <c r="B47" s="58" t="s">
        <v>37</v>
      </c>
      <c r="C47" s="139"/>
      <c r="D47" s="140"/>
      <c r="E47" s="141">
        <v>3022.22</v>
      </c>
      <c r="F47" s="27"/>
    </row>
    <row r="48" spans="2:6" ht="18.75" x14ac:dyDescent="0.3">
      <c r="B48" s="142" t="s">
        <v>38</v>
      </c>
      <c r="C48" s="139"/>
      <c r="D48" s="140"/>
      <c r="E48" s="141">
        <v>1043.52</v>
      </c>
      <c r="F48" s="27"/>
    </row>
    <row r="49" spans="1:6" ht="18.75" x14ac:dyDescent="0.3">
      <c r="B49" s="142" t="s">
        <v>39</v>
      </c>
      <c r="C49" s="139"/>
      <c r="D49" s="140"/>
      <c r="E49" s="141">
        <v>1585.68</v>
      </c>
      <c r="F49" s="27"/>
    </row>
    <row r="50" spans="1:6" ht="18.75" x14ac:dyDescent="0.3">
      <c r="B50" s="142" t="s">
        <v>40</v>
      </c>
      <c r="C50" s="139"/>
      <c r="D50" s="140"/>
      <c r="E50" s="141">
        <v>2000</v>
      </c>
      <c r="F50" s="27"/>
    </row>
    <row r="51" spans="1:6" ht="18.75" x14ac:dyDescent="0.3">
      <c r="B51" s="142" t="s">
        <v>41</v>
      </c>
      <c r="C51" s="139"/>
      <c r="D51" s="140"/>
      <c r="E51" s="141">
        <v>1405</v>
      </c>
      <c r="F51" s="27"/>
    </row>
    <row r="52" spans="1:6" ht="19.5" thickBot="1" x14ac:dyDescent="0.35">
      <c r="B52" s="143" t="s">
        <v>42</v>
      </c>
      <c r="C52" s="144">
        <f>35*12*28</f>
        <v>11760</v>
      </c>
      <c r="D52" s="145">
        <f>11223.16-162.93</f>
        <v>11060.23</v>
      </c>
      <c r="E52" s="146">
        <v>11760</v>
      </c>
      <c r="F52" s="27"/>
    </row>
    <row r="53" spans="1:6" ht="19.5" thickBot="1" x14ac:dyDescent="0.3">
      <c r="B53" s="147" t="s">
        <v>43</v>
      </c>
      <c r="C53" s="148"/>
      <c r="D53" s="148"/>
      <c r="E53" s="149"/>
      <c r="F53" s="27"/>
    </row>
    <row r="54" spans="1:6" ht="18.75" x14ac:dyDescent="0.25">
      <c r="B54" s="150" t="s">
        <v>44</v>
      </c>
      <c r="C54" s="151">
        <v>11298</v>
      </c>
      <c r="D54" s="152">
        <v>8520</v>
      </c>
      <c r="E54" s="153">
        <v>7588.49</v>
      </c>
    </row>
    <row r="55" spans="1:6" ht="19.5" thickBot="1" x14ac:dyDescent="0.3">
      <c r="B55" s="154" t="s">
        <v>45</v>
      </c>
      <c r="C55" s="155">
        <f>C9+C10+C11+C12++C45+C52+C54</f>
        <v>1557785.152</v>
      </c>
      <c r="D55" s="156">
        <f>D9+D10+D11+D12++D45+D52+D54</f>
        <v>1376501.3699999999</v>
      </c>
      <c r="E55" s="157">
        <f>E9+E10+E11+E12++E45+E52+E54</f>
        <v>1690461.1419999998</v>
      </c>
    </row>
    <row r="56" spans="1:6" ht="19.5" thickBot="1" x14ac:dyDescent="0.3">
      <c r="B56" s="158" t="s">
        <v>46</v>
      </c>
      <c r="C56" s="159">
        <v>68594.7</v>
      </c>
      <c r="D56" s="160"/>
      <c r="E56" s="161"/>
    </row>
    <row r="57" spans="1:6" ht="19.5" thickBot="1" x14ac:dyDescent="0.3">
      <c r="B57" s="154" t="s">
        <v>47</v>
      </c>
      <c r="C57" s="162">
        <f>D55+C56</f>
        <v>1445096.0699999998</v>
      </c>
      <c r="D57" s="163"/>
      <c r="E57" s="164"/>
    </row>
    <row r="58" spans="1:6" ht="19.5" thickBot="1" x14ac:dyDescent="0.3">
      <c r="B58" s="165" t="s">
        <v>48</v>
      </c>
      <c r="C58" s="166">
        <f>D55/C55</f>
        <v>0.88362722435295105</v>
      </c>
      <c r="D58" s="167"/>
      <c r="E58" s="168"/>
    </row>
    <row r="60" spans="1:6" ht="18.75" x14ac:dyDescent="0.3">
      <c r="A60" s="169" t="s">
        <v>49</v>
      </c>
      <c r="B60" s="170" t="s">
        <v>50</v>
      </c>
    </row>
    <row r="62" spans="1:6" ht="18.75" x14ac:dyDescent="0.3">
      <c r="A62" s="171" t="s">
        <v>51</v>
      </c>
      <c r="B62" s="57" t="s">
        <v>52</v>
      </c>
      <c r="C62" s="57"/>
      <c r="D62" s="57"/>
      <c r="E62" s="56">
        <f>E63+E64</f>
        <v>14303.25</v>
      </c>
    </row>
    <row r="63" spans="1:6" ht="18.75" x14ac:dyDescent="0.3">
      <c r="A63" s="172"/>
      <c r="B63" s="173" t="s">
        <v>53</v>
      </c>
      <c r="C63" s="173"/>
      <c r="D63" s="173"/>
      <c r="E63" s="174">
        <v>2337.5</v>
      </c>
    </row>
    <row r="64" spans="1:6" ht="18.75" x14ac:dyDescent="0.3">
      <c r="A64" s="172"/>
      <c r="B64" s="175" t="s">
        <v>54</v>
      </c>
      <c r="C64" s="176"/>
      <c r="D64" s="176"/>
      <c r="E64" s="177">
        <v>11965.75</v>
      </c>
    </row>
    <row r="65" spans="1:5" ht="18.75" x14ac:dyDescent="0.3">
      <c r="A65" s="172"/>
      <c r="B65" s="178"/>
      <c r="C65" s="179"/>
      <c r="D65" s="179"/>
      <c r="E65" s="180"/>
    </row>
    <row r="66" spans="1:5" ht="18.75" x14ac:dyDescent="0.3">
      <c r="A66" s="172"/>
      <c r="B66" s="181" t="s">
        <v>55</v>
      </c>
      <c r="C66" s="182"/>
      <c r="D66" s="182"/>
      <c r="E66" s="183">
        <v>17642.740000000002</v>
      </c>
    </row>
    <row r="67" spans="1:5" ht="15.75" x14ac:dyDescent="0.25">
      <c r="B67" s="184" t="s">
        <v>56</v>
      </c>
      <c r="C67" s="57"/>
      <c r="D67" s="57"/>
      <c r="E67" s="185">
        <f>D45-E45</f>
        <v>55028.61</v>
      </c>
    </row>
    <row r="69" spans="1:5" ht="18.75" x14ac:dyDescent="0.3">
      <c r="B69" s="184" t="s">
        <v>57</v>
      </c>
      <c r="E69" s="186">
        <f>E66+E67</f>
        <v>72671.350000000006</v>
      </c>
    </row>
  </sheetData>
  <mergeCells count="35">
    <mergeCell ref="B53:E53"/>
    <mergeCell ref="C56:E56"/>
    <mergeCell ref="C57:E57"/>
    <mergeCell ref="C58:E58"/>
    <mergeCell ref="C38:C39"/>
    <mergeCell ref="D38:D39"/>
    <mergeCell ref="E38:E39"/>
    <mergeCell ref="C45:C46"/>
    <mergeCell ref="D45:D46"/>
    <mergeCell ref="E45:E46"/>
    <mergeCell ref="C30:C31"/>
    <mergeCell ref="D30:D31"/>
    <mergeCell ref="E30:E31"/>
    <mergeCell ref="C34:C35"/>
    <mergeCell ref="D34:D35"/>
    <mergeCell ref="E34:E35"/>
    <mergeCell ref="C18:C19"/>
    <mergeCell ref="D18:D19"/>
    <mergeCell ref="E18:E19"/>
    <mergeCell ref="C25:C26"/>
    <mergeCell ref="D25:D26"/>
    <mergeCell ref="E25:E26"/>
    <mergeCell ref="C8:E8"/>
    <mergeCell ref="C12:C13"/>
    <mergeCell ref="D12:D13"/>
    <mergeCell ref="E12:E13"/>
    <mergeCell ref="C14:C15"/>
    <mergeCell ref="D14:D15"/>
    <mergeCell ref="E14:E15"/>
    <mergeCell ref="B1:E1"/>
    <mergeCell ref="B2:E2"/>
    <mergeCell ref="B3:E3"/>
    <mergeCell ref="B5:B7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невского,15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2014-03-31T01:26:10Z</dcterms:created>
  <dcterms:modified xsi:type="dcterms:W3CDTF">2014-03-31T01:26:48Z</dcterms:modified>
</cp:coreProperties>
</file>